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9 кл ОИСиР 2023 " sheetId="1" r:id="rId1"/>
  </sheets>
  <externalReferences>
    <externalReference r:id="rId2"/>
  </externalReferences>
  <definedNames>
    <definedName name="_xlnm.Print_Area" localSheetId="0">'9 кл ОИСиР 2023 '!$A$1:$L$85</definedName>
    <definedName name="Экз1Весна">[1]Титул!$BU$29</definedName>
    <definedName name="Экз1Осень">[1]Титул!$BU$28</definedName>
    <definedName name="Экз2Весна">[1]Титул!$BU$31</definedName>
    <definedName name="Экз2Осень">[1]Титул!$BU$30</definedName>
    <definedName name="Экз3Весна">[1]Титул!$BU$33</definedName>
    <definedName name="Экз3Осень">[1]Титул!$BU$32</definedName>
    <definedName name="Экз4Осень">[1]Титул!$BU$34</definedName>
  </definedNames>
  <calcPr calcId="145621"/>
</workbook>
</file>

<file path=xl/calcChain.xml><?xml version="1.0" encoding="utf-8"?>
<calcChain xmlns="http://schemas.openxmlformats.org/spreadsheetml/2006/main">
  <c r="I78" i="1" l="1"/>
  <c r="J78" i="1"/>
  <c r="K78" i="1"/>
  <c r="L78" i="1"/>
  <c r="J79" i="1"/>
  <c r="G60" i="1" l="1"/>
  <c r="H60" i="1"/>
  <c r="G49" i="1"/>
  <c r="G50" i="1"/>
  <c r="G51" i="1"/>
  <c r="G52" i="1"/>
  <c r="G53" i="1"/>
  <c r="D30" i="1"/>
  <c r="D78" i="1"/>
  <c r="F57" i="1"/>
  <c r="F58" i="1"/>
  <c r="F56" i="1"/>
  <c r="F76" i="1"/>
  <c r="D76" i="1" s="1"/>
  <c r="K31" i="1"/>
  <c r="L31" i="1"/>
  <c r="K30" i="1"/>
  <c r="L30" i="1"/>
  <c r="J20" i="1"/>
  <c r="J21" i="1"/>
  <c r="J19" i="1"/>
  <c r="H21" i="1"/>
  <c r="I21" i="1"/>
  <c r="G43" i="1"/>
  <c r="H43" i="1"/>
  <c r="I43" i="1"/>
  <c r="J43" i="1"/>
  <c r="K43" i="1"/>
  <c r="L43" i="1"/>
  <c r="F43" i="1"/>
  <c r="F31" i="1"/>
  <c r="E41" i="1"/>
  <c r="D41" i="1" s="1"/>
  <c r="D40" i="1"/>
  <c r="E36" i="1"/>
  <c r="D36" i="1" s="1"/>
  <c r="F30" i="1" l="1"/>
  <c r="C21" i="1"/>
  <c r="B21" i="1"/>
  <c r="L55" i="1"/>
  <c r="K55" i="1"/>
  <c r="G72" i="1" l="1"/>
  <c r="H72" i="1"/>
  <c r="H59" i="1" s="1"/>
  <c r="G68" i="1"/>
  <c r="H68" i="1"/>
  <c r="G64" i="1"/>
  <c r="G59" i="1" s="1"/>
  <c r="H64" i="1"/>
  <c r="G55" i="1"/>
  <c r="H55" i="1"/>
  <c r="H47" i="1"/>
  <c r="G47" i="1"/>
  <c r="E72" i="1"/>
  <c r="E57" i="1"/>
  <c r="E58" i="1"/>
  <c r="E56" i="1"/>
  <c r="F74" i="1"/>
  <c r="D74" i="1" s="1"/>
  <c r="F75" i="1"/>
  <c r="D75" i="1" s="1"/>
  <c r="F73" i="1"/>
  <c r="F70" i="1"/>
  <c r="D70" i="1" s="1"/>
  <c r="F71" i="1"/>
  <c r="D71" i="1" s="1"/>
  <c r="F69" i="1"/>
  <c r="F66" i="1"/>
  <c r="D66" i="1" s="1"/>
  <c r="F67" i="1"/>
  <c r="D67" i="1" s="1"/>
  <c r="F65" i="1"/>
  <c r="D65" i="1" s="1"/>
  <c r="F62" i="1"/>
  <c r="D62" i="1" s="1"/>
  <c r="F63" i="1"/>
  <c r="D63" i="1" s="1"/>
  <c r="F61" i="1"/>
  <c r="F49" i="1"/>
  <c r="F50" i="1"/>
  <c r="D50" i="1" s="1"/>
  <c r="F51" i="1"/>
  <c r="D51" i="1" s="1"/>
  <c r="F52" i="1"/>
  <c r="D52" i="1" s="1"/>
  <c r="F53" i="1"/>
  <c r="D53" i="1" s="1"/>
  <c r="F48" i="1"/>
  <c r="L60" i="1"/>
  <c r="L72" i="1"/>
  <c r="K72" i="1"/>
  <c r="L68" i="1"/>
  <c r="K68" i="1"/>
  <c r="L64" i="1"/>
  <c r="K64" i="1"/>
  <c r="K60" i="1"/>
  <c r="L47" i="1"/>
  <c r="K47" i="1"/>
  <c r="K59" i="1" l="1"/>
  <c r="L59" i="1"/>
  <c r="G54" i="1"/>
  <c r="F68" i="1"/>
  <c r="F72" i="1"/>
  <c r="F47" i="1"/>
  <c r="F60" i="1"/>
  <c r="D73" i="1"/>
  <c r="D69" i="1"/>
  <c r="D61" i="1"/>
  <c r="D48" i="1"/>
  <c r="F55" i="1"/>
  <c r="F64" i="1"/>
  <c r="L54" i="1"/>
  <c r="H54" i="1"/>
  <c r="D49" i="1"/>
  <c r="F77" i="1"/>
  <c r="D77" i="1" s="1"/>
  <c r="E33" i="1"/>
  <c r="D33" i="1" s="1"/>
  <c r="E34" i="1"/>
  <c r="D34" i="1" s="1"/>
  <c r="E35" i="1"/>
  <c r="D35" i="1" s="1"/>
  <c r="E37" i="1"/>
  <c r="D37" i="1" s="1"/>
  <c r="D38" i="1"/>
  <c r="D39" i="1"/>
  <c r="D42" i="1"/>
  <c r="D45" i="1"/>
  <c r="D46" i="1"/>
  <c r="E32" i="1"/>
  <c r="D32" i="1" s="1"/>
  <c r="G31" i="1"/>
  <c r="G30" i="1" s="1"/>
  <c r="G78" i="1" l="1"/>
  <c r="K54" i="1"/>
  <c r="F59" i="1"/>
  <c r="F54" i="1" s="1"/>
  <c r="F78" i="1" s="1"/>
  <c r="E47" i="1"/>
  <c r="D47" i="1"/>
  <c r="E44" i="1"/>
  <c r="D44" i="1" s="1"/>
  <c r="D72" i="1"/>
  <c r="E31" i="1" l="1"/>
  <c r="J31" i="1" l="1"/>
  <c r="J68" i="1" l="1"/>
  <c r="I68" i="1"/>
  <c r="E68" i="1"/>
  <c r="J64" i="1"/>
  <c r="I64" i="1"/>
  <c r="E64" i="1"/>
  <c r="K79" i="1"/>
  <c r="J60" i="1"/>
  <c r="I60" i="1"/>
  <c r="E60" i="1"/>
  <c r="D58" i="1"/>
  <c r="D57" i="1"/>
  <c r="D56" i="1"/>
  <c r="J55" i="1"/>
  <c r="I55" i="1"/>
  <c r="E55" i="1"/>
  <c r="J47" i="1"/>
  <c r="I47" i="1"/>
  <c r="J30" i="1"/>
  <c r="I31" i="1"/>
  <c r="I30" i="1" s="1"/>
  <c r="H31" i="1"/>
  <c r="F21" i="1"/>
  <c r="E21" i="1"/>
  <c r="D21" i="1"/>
  <c r="H30" i="1" l="1"/>
  <c r="H78" i="1" s="1"/>
  <c r="E59" i="1"/>
  <c r="E54" i="1" s="1"/>
  <c r="D68" i="1"/>
  <c r="D60" i="1"/>
  <c r="D31" i="1"/>
  <c r="I59" i="1"/>
  <c r="J59" i="1"/>
  <c r="D64" i="1"/>
  <c r="E43" i="1"/>
  <c r="E30" i="1" s="1"/>
  <c r="D43" i="1"/>
  <c r="E78" i="1" l="1"/>
  <c r="J54" i="1"/>
  <c r="I54" i="1"/>
  <c r="I79" i="1" s="1"/>
  <c r="D59" i="1"/>
  <c r="D55" i="1"/>
  <c r="D54" i="1" l="1"/>
</calcChain>
</file>

<file path=xl/sharedStrings.xml><?xml version="1.0" encoding="utf-8"?>
<sst xmlns="http://schemas.openxmlformats.org/spreadsheetml/2006/main" count="212" uniqueCount="163">
  <si>
    <t>УЧЕБНЫЙ ПЛАН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</si>
  <si>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</si>
  <si>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ГБПОУ " Каслинский промышленно-гуманитарный техникум"       </t>
  </si>
  <si>
    <t>по программе базовой подготовки</t>
  </si>
  <si>
    <t xml:space="preserve">Форма обучения: очная </t>
  </si>
  <si>
    <t xml:space="preserve">На базе основного общего образования </t>
  </si>
  <si>
    <t>1. 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</si>
  <si>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</si>
  <si>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</si>
  <si>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</si>
  <si>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Производственная практика</t>
  </si>
  <si>
    <t>Промежуточная аттестация</t>
  </si>
  <si>
    <t>Государственная итоговая  аттестация</t>
  </si>
  <si>
    <t>Всего        (по курсам)</t>
  </si>
  <si>
    <t>по профилю специальности</t>
  </si>
  <si>
    <t xml:space="preserve">преддипломная </t>
  </si>
  <si>
    <t>I курс</t>
  </si>
  <si>
    <t>0</t>
  </si>
  <si>
    <t>-</t>
  </si>
  <si>
    <t>II курс</t>
  </si>
  <si>
    <t>Всего</t>
  </si>
  <si>
    <t>2. План учебного процесса (по ППССЗ)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</si>
  <si>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</si>
  <si>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</si>
  <si>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</si>
  <si>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</si>
  <si>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учебной нагрузки (включая обязательную аудиторную нагрузку и все виды практики в составе профессиональных модулей) по курсам и семестрам (час. в семестр)</t>
  </si>
  <si>
    <t xml:space="preserve"> Максимальная нагрузка</t>
  </si>
  <si>
    <t xml:space="preserve">самостоятельная учебная работа </t>
  </si>
  <si>
    <t>Обязательная</t>
  </si>
  <si>
    <t>всего занятий</t>
  </si>
  <si>
    <t>Практическая подготовка</t>
  </si>
  <si>
    <t xml:space="preserve">в т. ч. </t>
  </si>
  <si>
    <t>1 сем.</t>
  </si>
  <si>
    <t>2 сем.</t>
  </si>
  <si>
    <t>3 сем.</t>
  </si>
  <si>
    <t>4 сем.</t>
  </si>
  <si>
    <t>лаб. и практ. занятий</t>
  </si>
  <si>
    <t>нед.</t>
  </si>
  <si>
    <t>О.00</t>
  </si>
  <si>
    <t>Общеобразовательный цикл</t>
  </si>
  <si>
    <t>0/10ДЗ/3Э</t>
  </si>
  <si>
    <t>0/6ДЗ/1Э</t>
  </si>
  <si>
    <t>Русский язык</t>
  </si>
  <si>
    <t>-,Э</t>
  </si>
  <si>
    <t>Литература</t>
  </si>
  <si>
    <t>Иностранный язык</t>
  </si>
  <si>
    <t>-,ДЗ</t>
  </si>
  <si>
    <t>История</t>
  </si>
  <si>
    <t>З,ДЗ</t>
  </si>
  <si>
    <t>Основы безопасности жизнедеятельности</t>
  </si>
  <si>
    <t>Химия</t>
  </si>
  <si>
    <t>ДЗ</t>
  </si>
  <si>
    <t>0/1ДЗ/2Э</t>
  </si>
  <si>
    <t>Физика</t>
  </si>
  <si>
    <t>0/4ДЗ/0Э</t>
  </si>
  <si>
    <t>Математика</t>
  </si>
  <si>
    <t>Информатика</t>
  </si>
  <si>
    <t>0/18ДЗ/15Э</t>
  </si>
  <si>
    <t>0/10ДЗ/6Э</t>
  </si>
  <si>
    <t>ОП.01</t>
  </si>
  <si>
    <t>ОП.02</t>
  </si>
  <si>
    <t>ОП.03</t>
  </si>
  <si>
    <t>Э</t>
  </si>
  <si>
    <t>Безопасность жизнедеятельности</t>
  </si>
  <si>
    <t>0/8ДЗ/9Э</t>
  </si>
  <si>
    <t>ПМ.01</t>
  </si>
  <si>
    <t>Э(к)</t>
  </si>
  <si>
    <t>МДК.01.01</t>
  </si>
  <si>
    <t>УП.01</t>
  </si>
  <si>
    <t>ПП.01</t>
  </si>
  <si>
    <t>ПМ.02</t>
  </si>
  <si>
    <t>МДК.02.01</t>
  </si>
  <si>
    <t>УП.02</t>
  </si>
  <si>
    <t>ПП.02</t>
  </si>
  <si>
    <t>ПМ.03</t>
  </si>
  <si>
    <t>МДК.03.01</t>
  </si>
  <si>
    <t>УП.03</t>
  </si>
  <si>
    <t>ПП.03</t>
  </si>
  <si>
    <t>ПМ.04</t>
  </si>
  <si>
    <t>МДК.04.01</t>
  </si>
  <si>
    <t>УП.04</t>
  </si>
  <si>
    <t>ПП.04</t>
  </si>
  <si>
    <t>ГИА</t>
  </si>
  <si>
    <t>Государственная  итоговая  аттестация</t>
  </si>
  <si>
    <t xml:space="preserve">Консультации на учебную группу  в течение года  из расчета 4 часа в год на каждого студента   </t>
  </si>
  <si>
    <t>дисциплин и МДК</t>
  </si>
  <si>
    <t>учебной практики</t>
  </si>
  <si>
    <t>производств. практики</t>
  </si>
  <si>
    <t>экзаменов (в т. ч. Э(к))</t>
  </si>
  <si>
    <t>дифференцированных зачетов</t>
  </si>
  <si>
    <t xml:space="preserve">Базовые общеобразовательные учебные дисциплины </t>
  </si>
  <si>
    <t>ООД.00</t>
  </si>
  <si>
    <t>ООД.01</t>
  </si>
  <si>
    <t>ООД.02</t>
  </si>
  <si>
    <t>ООД.03</t>
  </si>
  <si>
    <t>ООД.04</t>
  </si>
  <si>
    <t>ООД.05</t>
  </si>
  <si>
    <t>ООД.06</t>
  </si>
  <si>
    <t>ООД.07</t>
  </si>
  <si>
    <t>ООД.08</t>
  </si>
  <si>
    <t>Проектная деятельность</t>
  </si>
  <si>
    <t>ООД.09</t>
  </si>
  <si>
    <t>ООД.11</t>
  </si>
  <si>
    <t>ООД.10</t>
  </si>
  <si>
    <t>ООД.12</t>
  </si>
  <si>
    <t>ООД.13</t>
  </si>
  <si>
    <t>ООД.14</t>
  </si>
  <si>
    <t>СГ.00</t>
  </si>
  <si>
    <t>Социально-гуманитарный цикл</t>
  </si>
  <si>
    <t>История России</t>
  </si>
  <si>
    <t>Иностранный язык в профессиональной деятельности</t>
  </si>
  <si>
    <t>Основы бережливого производства</t>
  </si>
  <si>
    <t>Основы финансовой грамотности</t>
  </si>
  <si>
    <t>СГ.01</t>
  </si>
  <si>
    <t>СГ.02</t>
  </si>
  <si>
    <t>СГ.03</t>
  </si>
  <si>
    <t>СГ.04</t>
  </si>
  <si>
    <t>СГ.05</t>
  </si>
  <si>
    <t>СГ.06</t>
  </si>
  <si>
    <t xml:space="preserve">Обязательный профессиональный блок </t>
  </si>
  <si>
    <t>ОПБ.00</t>
  </si>
  <si>
    <t>ИТОГО:</t>
  </si>
  <si>
    <t>Государственная  итоговая  аттестация - демонстрационный экзамен</t>
  </si>
  <si>
    <t xml:space="preserve">Профиль получаемого профессионального образования:  технологический                  </t>
  </si>
  <si>
    <t>Начало освоения: 01.09.2023</t>
  </si>
  <si>
    <t>Физическая культура ( в т.ч. адаптированная)</t>
  </si>
  <si>
    <t>Физическая культура (в т.ч. адаптированная)</t>
  </si>
  <si>
    <t xml:space="preserve">Нормативный срок обучения 1 год 10 месяцев                   </t>
  </si>
  <si>
    <t>Квалификация квалифицированного рабочего: оператор информационных систем и ресурсов</t>
  </si>
  <si>
    <t xml:space="preserve"> по профессии 09.01.03 Оператор информационных систем и ресурсов</t>
  </si>
  <si>
    <t xml:space="preserve">образовательной программы </t>
  </si>
  <si>
    <t>среднего профессионального образования (программа подготовки квалифицированных рабочих, служащих)</t>
  </si>
  <si>
    <t>Основы информационных технологий</t>
  </si>
  <si>
    <t>Документационное и правовое обеспечение управления</t>
  </si>
  <si>
    <t xml:space="preserve">Базы данных </t>
  </si>
  <si>
    <t>Техническая обработка и размещение информационных ресурсов на сайте</t>
  </si>
  <si>
    <t>Технология создания и обработки технической  документации</t>
  </si>
  <si>
    <t>Технология обработки и размещение информационных ресурсов на сайте</t>
  </si>
  <si>
    <t>Подготовка интерфейсной графики</t>
  </si>
  <si>
    <t>Технология создания и обработки графических матералов</t>
  </si>
  <si>
    <t>Подготовка, техническая обработка и размещение контента электронного документооборота</t>
  </si>
  <si>
    <t>Технология работы с электронным документооборотом</t>
  </si>
  <si>
    <t>ДЗ*</t>
  </si>
  <si>
    <t>зачетов (ФИЗКУЛЬТУРА)</t>
  </si>
  <si>
    <t>Оформление и компоновка технической документации</t>
  </si>
  <si>
    <t>Обществознание</t>
  </si>
  <si>
    <t>География</t>
  </si>
  <si>
    <t>Базовые общеобразовательные учебные дисциплины (углубленная подготовка)</t>
  </si>
  <si>
    <t>Биология</t>
  </si>
  <si>
    <t>Общепрофессиональный цикл</t>
  </si>
  <si>
    <t>ОЦ.00</t>
  </si>
  <si>
    <t xml:space="preserve">Профессиональный цикл </t>
  </si>
  <si>
    <t>ПЦ.00</t>
  </si>
  <si>
    <t>Каникулы</t>
  </si>
  <si>
    <t>16/1</t>
  </si>
  <si>
    <t>21/2/1</t>
  </si>
  <si>
    <t>22/2</t>
  </si>
  <si>
    <t>ПА</t>
  </si>
  <si>
    <t>УТВЕРЖДАЮ:</t>
  </si>
  <si>
    <t>Приказ № _____ от ____ июня 2023г.</t>
  </si>
  <si>
    <t xml:space="preserve">Директор ГБПОУ "КПГТ" </t>
  </si>
  <si>
    <t>____________________________ Т.А. Гвоздева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</si>
</sst>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10"/>
      <name val="Arial Cyr"/>
      <charset val="204"/>
    </font>
    <font>
      <sz val="10"/>
      <color indexed="48"/>
      <name val="Arial Cyr"/>
      <charset val="204"/>
    </font>
    <font>
      <b/>
      <sz val="1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5">
    <xf numFmtId="0" fontId="0" fillId="0" borderId="0" xfId="0"/>
    <xf numFmtId="0" fontId="2" fillId="0" borderId="0" xfId="1" applyFill="1"/>
    <xf numFmtId="0" fontId="2" fillId="0" borderId="0" xfId="1" applyFill="1" applyBorder="1"/>
    <xf numFmtId="0" fontId="2" fillId="0" borderId="0" xfId="1" applyFill="1" applyAlignment="1">
      <alignment vertical="center"/>
    </xf>
    <xf numFmtId="0" fontId="2" fillId="0" borderId="0" xfId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49" fontId="3" fillId="2" borderId="8" xfId="1" applyNumberFormat="1" applyFont="1" applyFill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11" fillId="0" borderId="0" xfId="1" applyFont="1" applyFill="1" applyBorder="1"/>
    <xf numFmtId="0" fontId="11" fillId="0" borderId="0" xfId="1" applyFont="1" applyFill="1"/>
    <xf numFmtId="49" fontId="3" fillId="2" borderId="1" xfId="1" applyNumberFormat="1" applyFont="1" applyFill="1" applyBorder="1" applyAlignment="1">
      <alignment horizontal="center" vertical="center" wrapText="1"/>
    </xf>
    <xf numFmtId="0" fontId="12" fillId="0" borderId="0" xfId="1" applyFont="1" applyFill="1"/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2" fillId="2" borderId="0" xfId="1" applyFont="1" applyFill="1"/>
    <xf numFmtId="49" fontId="2" fillId="2" borderId="0" xfId="1" applyNumberFormat="1" applyFont="1" applyFill="1"/>
    <xf numFmtId="0" fontId="4" fillId="2" borderId="0" xfId="1" applyFont="1" applyFill="1" applyAlignment="1"/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3" fillId="2" borderId="0" xfId="1" applyFont="1" applyFill="1" applyAlignment="1"/>
    <xf numFmtId="0" fontId="4" fillId="2" borderId="0" xfId="1" applyFont="1" applyFill="1"/>
    <xf numFmtId="0" fontId="7" fillId="2" borderId="1" xfId="1" applyFont="1" applyFill="1" applyBorder="1" applyAlignment="1">
      <alignment horizontal="left" vertical="top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top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/>
    <xf numFmtId="0" fontId="3" fillId="2" borderId="0" xfId="1" applyFont="1" applyFill="1" applyBorder="1" applyAlignment="1"/>
    <xf numFmtId="0" fontId="2" fillId="2" borderId="0" xfId="1" applyFont="1" applyFill="1" applyBorder="1"/>
    <xf numFmtId="0" fontId="9" fillId="2" borderId="0" xfId="1" applyFont="1" applyFill="1" applyBorder="1"/>
    <xf numFmtId="0" fontId="9" fillId="2" borderId="0" xfId="1" applyFont="1" applyFill="1" applyBorder="1" applyAlignment="1">
      <alignment horizontal="left" indent="1"/>
    </xf>
    <xf numFmtId="0" fontId="6" fillId="2" borderId="0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left" vertical="top"/>
    </xf>
    <xf numFmtId="49" fontId="2" fillId="2" borderId="0" xfId="1" applyNumberFormat="1" applyFont="1" applyFill="1" applyBorder="1"/>
    <xf numFmtId="0" fontId="2" fillId="2" borderId="11" xfId="1" applyFont="1" applyFill="1" applyBorder="1"/>
    <xf numFmtId="0" fontId="3" fillId="2" borderId="7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"/>
    </xf>
    <xf numFmtId="0" fontId="4" fillId="2" borderId="8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/>
    <xf numFmtId="1" fontId="3" fillId="2" borderId="1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49" fontId="4" fillId="3" borderId="8" xfId="1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2" fillId="3" borderId="0" xfId="1" applyFill="1" applyBorder="1"/>
    <xf numFmtId="0" fontId="2" fillId="3" borderId="0" xfId="1" applyFill="1"/>
    <xf numFmtId="49" fontId="4" fillId="3" borderId="1" xfId="1" applyNumberFormat="1" applyFont="1" applyFill="1" applyBorder="1" applyAlignment="1">
      <alignment horizontal="center" vertical="center" wrapText="1"/>
    </xf>
    <xf numFmtId="0" fontId="11" fillId="3" borderId="0" xfId="1" applyFont="1" applyFill="1" applyBorder="1"/>
    <xf numFmtId="0" fontId="11" fillId="3" borderId="0" xfId="1" applyFont="1" applyFill="1"/>
    <xf numFmtId="0" fontId="4" fillId="4" borderId="1" xfId="1" applyFont="1" applyFill="1" applyBorder="1" applyAlignment="1">
      <alignment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0" xfId="1" applyFill="1"/>
    <xf numFmtId="0" fontId="4" fillId="5" borderId="1" xfId="1" applyFont="1" applyFill="1" applyBorder="1" applyAlignment="1">
      <alignment vertical="center" wrapText="1"/>
    </xf>
    <xf numFmtId="0" fontId="4" fillId="5" borderId="0" xfId="0" applyFont="1" applyFill="1" applyAlignment="1">
      <alignment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11" fillId="5" borderId="0" xfId="1" applyFont="1" applyFill="1"/>
    <xf numFmtId="1" fontId="3" fillId="2" borderId="8" xfId="1" applyNumberFormat="1" applyFont="1" applyFill="1" applyBorder="1" applyAlignment="1" applyProtection="1">
      <alignment horizontal="center" vertical="center"/>
      <protection locked="0"/>
    </xf>
    <xf numFmtId="1" fontId="4" fillId="3" borderId="1" xfId="1" applyNumberFormat="1" applyFont="1" applyFill="1" applyBorder="1" applyAlignment="1">
      <alignment horizontal="center" vertical="center" wrapText="1"/>
    </xf>
    <xf numFmtId="1" fontId="4" fillId="2" borderId="8" xfId="1" applyNumberFormat="1" applyFont="1" applyFill="1" applyBorder="1" applyAlignment="1">
      <alignment horizontal="center" vertical="center" wrapText="1"/>
    </xf>
    <xf numFmtId="1" fontId="4" fillId="2" borderId="4" xfId="1" applyNumberFormat="1" applyFont="1" applyFill="1" applyBorder="1" applyAlignment="1">
      <alignment horizontal="center" vertical="center" wrapText="1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1" fontId="4" fillId="4" borderId="1" xfId="1" applyNumberFormat="1" applyFont="1" applyFill="1" applyBorder="1" applyAlignment="1">
      <alignment horizontal="center" vertical="center" wrapText="1"/>
    </xf>
    <xf numFmtId="1" fontId="4" fillId="5" borderId="1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/>
    <xf numFmtId="1" fontId="11" fillId="0" borderId="0" xfId="1" applyNumberFormat="1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left"/>
    </xf>
    <xf numFmtId="0" fontId="8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/>
    <xf numFmtId="0" fontId="3" fillId="2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textRotation="90" wrapText="1"/>
    </xf>
    <xf numFmtId="0" fontId="4" fillId="2" borderId="13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vertical="center" wrapText="1"/>
    </xf>
    <xf numFmtId="0" fontId="4" fillId="2" borderId="14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horizontal="left" vertical="center" wrapText="1"/>
    </xf>
    <xf numFmtId="0" fontId="3" fillId="2" borderId="15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13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14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1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164" fontId="4" fillId="2" borderId="8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textRotation="90" wrapText="1"/>
    </xf>
    <xf numFmtId="0" fontId="3" fillId="2" borderId="1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textRotation="90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textRotation="90" wrapText="1"/>
    </xf>
    <xf numFmtId="0" fontId="8" fillId="2" borderId="10" xfId="1" applyFont="1" applyFill="1" applyBorder="1" applyAlignment="1">
      <alignment horizontal="center" vertical="center" textRotation="90" wrapText="1"/>
    </xf>
    <xf numFmtId="0" fontId="8" fillId="2" borderId="7" xfId="1" applyFont="1" applyFill="1" applyBorder="1" applyAlignment="1">
      <alignment horizontal="center" vertical="center" textRotation="90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wrapText="1"/>
    </xf>
    <xf numFmtId="164" fontId="3" fillId="2" borderId="8" xfId="1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textRotation="90" wrapText="1"/>
    </xf>
    <xf numFmtId="0" fontId="7" fillId="2" borderId="7" xfId="1" applyFont="1" applyFill="1" applyBorder="1" applyAlignment="1">
      <alignment horizontal="center" vertical="center" textRotation="90" wrapText="1"/>
    </xf>
    <xf numFmtId="0" fontId="5" fillId="2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7" fillId="2" borderId="4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MMIS%20Lab\Plany\mainplm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План"/>
      <sheetName val="Спец."/>
      <sheetName val="Практики"/>
      <sheetName val="Нормы"/>
      <sheetName val="Каф"/>
      <sheetName val="Курс1"/>
      <sheetName val="Курс2"/>
      <sheetName val="Курс3"/>
      <sheetName val="Курс4"/>
      <sheetName val="Курс5"/>
      <sheetName val="Курс6"/>
      <sheetName val="Курс7"/>
      <sheetName val="Свод"/>
      <sheetName val="Рабочий"/>
    </sheetNames>
    <sheetDataSet>
      <sheetData sheetId="0">
        <row r="28">
          <cell r="BU28">
            <v>0</v>
          </cell>
        </row>
        <row r="29">
          <cell r="BU29">
            <v>0</v>
          </cell>
        </row>
        <row r="30">
          <cell r="BU30">
            <v>0</v>
          </cell>
        </row>
        <row r="31">
          <cell r="BU31">
            <v>0</v>
          </cell>
        </row>
        <row r="32">
          <cell r="BU32">
            <v>0</v>
          </cell>
        </row>
        <row r="33">
          <cell r="BU33">
            <v>0</v>
          </cell>
        </row>
        <row r="34">
          <cell r="BU3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view="pageBreakPreview" topLeftCell="A57" zoomScale="112" zoomScaleSheetLayoutView="112" workbookViewId="0">
      <selection activeCell="G79" sqref="G79:H79"/>
    </sheetView>
  </sheetViews>
  <sheetFormatPr defaultRowHeight="12.75" x14ac:dyDescent="0.2"/>
  <cols>
    <col min="1" max="1" width="8.28515625" style="17" customWidth="1"/>
    <col min="2" max="2" width="39.42578125" style="17" customWidth="1"/>
    <col min="3" max="3" width="8.5703125" style="18" customWidth="1"/>
    <col min="4" max="4" width="10.28515625" style="17" customWidth="1"/>
    <col min="5" max="5" width="11.28515625" style="17" customWidth="1"/>
    <col min="6" max="6" width="6.28515625" style="17" customWidth="1"/>
    <col min="7" max="7" width="8.140625" style="17" customWidth="1"/>
    <col min="8" max="8" width="7.85546875" style="17" customWidth="1"/>
    <col min="9" max="9" width="7.7109375" style="17" customWidth="1"/>
    <col min="10" max="10" width="7" style="17" customWidth="1"/>
    <col min="11" max="11" width="8.42578125" style="17" customWidth="1"/>
    <col min="12" max="12" width="9.42578125" style="17" customWidth="1"/>
    <col min="13" max="13" width="9.140625" style="2" customWidth="1"/>
    <col min="14" max="14" width="9.140625" style="1" customWidth="1"/>
    <col min="15" max="16384" width="9.140625" style="1"/>
  </cols>
  <sheetData>
    <row r="1" spans="1:12" x14ac:dyDescent="0.2">
      <c r="I1" s="153" t="s">
        <v>159</v>
      </c>
      <c r="J1" s="153"/>
      <c r="K1" s="153"/>
      <c r="L1" s="153"/>
    </row>
    <row r="2" spans="1:12" x14ac:dyDescent="0.2">
      <c r="I2" s="153" t="s">
        <v>161</v>
      </c>
      <c r="J2" s="153"/>
      <c r="K2" s="153"/>
      <c r="L2" s="153"/>
    </row>
    <row r="3" spans="1:12" ht="10.5" customHeight="1" x14ac:dyDescent="0.2">
      <c r="B3" s="152" t="s">
        <v>0</v>
      </c>
      <c r="C3" s="152"/>
      <c r="D3" s="152"/>
      <c r="E3" s="152"/>
      <c r="F3" s="152"/>
      <c r="G3" s="152"/>
      <c r="H3" s="152"/>
      <c r="I3" s="33" t="s">
        <v>162</v>
      </c>
      <c r="J3" s="33"/>
      <c r="K3" s="33"/>
      <c r="L3" s="33"/>
    </row>
    <row r="4" spans="1:12" ht="10.5" customHeight="1" x14ac:dyDescent="0.2">
      <c r="B4" s="20"/>
      <c r="C4" s="25" t="s">
        <v>131</v>
      </c>
      <c r="D4" s="25"/>
      <c r="E4" s="25"/>
      <c r="F4" s="25"/>
      <c r="G4" s="54"/>
      <c r="H4" s="54"/>
      <c r="I4" s="154" t="s">
        <v>160</v>
      </c>
      <c r="J4" s="154"/>
      <c r="K4" s="154"/>
      <c r="L4" s="154"/>
    </row>
    <row r="5" spans="1:12" ht="10.5" customHeight="1" x14ac:dyDescent="0.2">
      <c r="B5" s="20"/>
      <c r="C5" s="25" t="s">
        <v>132</v>
      </c>
      <c r="D5" s="25"/>
      <c r="E5" s="25"/>
      <c r="F5" s="25"/>
      <c r="G5" s="54"/>
      <c r="H5" s="54"/>
      <c r="I5" s="54"/>
      <c r="J5" s="20"/>
      <c r="K5" s="20"/>
      <c r="L5" s="19"/>
    </row>
    <row r="6" spans="1:12" ht="10.5" customHeight="1" x14ac:dyDescent="0.2">
      <c r="A6" s="19" t="s">
        <v>1</v>
      </c>
      <c r="B6" s="19"/>
      <c r="C6" s="54" t="s">
        <v>2</v>
      </c>
      <c r="D6" s="54"/>
      <c r="E6" s="54"/>
      <c r="F6" s="54"/>
      <c r="G6" s="54"/>
      <c r="H6" s="54"/>
      <c r="I6" s="54"/>
      <c r="J6" s="54"/>
      <c r="K6" s="21"/>
      <c r="L6" s="22"/>
    </row>
    <row r="7" spans="1:12" ht="10.5" customHeight="1" x14ac:dyDescent="0.2">
      <c r="A7" s="151"/>
      <c r="B7" s="151"/>
      <c r="C7" s="151" t="s">
        <v>130</v>
      </c>
      <c r="D7" s="151"/>
      <c r="E7" s="151"/>
      <c r="F7" s="151"/>
      <c r="G7" s="151"/>
      <c r="H7" s="151"/>
      <c r="I7" s="151"/>
      <c r="J7" s="54"/>
      <c r="K7" s="21"/>
      <c r="L7" s="21"/>
    </row>
    <row r="8" spans="1:12" ht="10.5" customHeight="1" x14ac:dyDescent="0.2">
      <c r="B8" s="23"/>
      <c r="C8" s="151" t="s">
        <v>3</v>
      </c>
      <c r="D8" s="151"/>
      <c r="E8" s="151"/>
      <c r="F8" s="151"/>
      <c r="G8" s="54"/>
      <c r="H8" s="54"/>
      <c r="I8" s="54"/>
      <c r="J8" s="20"/>
      <c r="K8" s="24"/>
      <c r="L8" s="24"/>
    </row>
    <row r="9" spans="1:12" ht="10.5" customHeight="1" x14ac:dyDescent="0.2">
      <c r="B9" s="23"/>
      <c r="C9" s="151" t="s">
        <v>129</v>
      </c>
      <c r="D9" s="151"/>
      <c r="E9" s="151"/>
      <c r="F9" s="151"/>
      <c r="G9" s="151"/>
      <c r="H9" s="151"/>
      <c r="I9" s="151"/>
      <c r="J9" s="151"/>
      <c r="K9" s="24"/>
      <c r="L9" s="24"/>
    </row>
    <row r="10" spans="1:12" ht="10.5" customHeight="1" x14ac:dyDescent="0.2">
      <c r="B10" s="23"/>
      <c r="C10" s="151" t="s">
        <v>4</v>
      </c>
      <c r="D10" s="151"/>
      <c r="E10" s="151"/>
      <c r="F10" s="151"/>
      <c r="G10" s="54"/>
      <c r="H10" s="54"/>
      <c r="I10" s="54"/>
      <c r="J10" s="20"/>
      <c r="K10" s="25"/>
      <c r="L10" s="25"/>
    </row>
    <row r="11" spans="1:12" ht="10.5" customHeight="1" x14ac:dyDescent="0.2">
      <c r="B11" s="23"/>
      <c r="C11" s="54" t="s">
        <v>128</v>
      </c>
      <c r="D11" s="54"/>
      <c r="E11" s="54"/>
      <c r="F11" s="54"/>
      <c r="G11" s="54"/>
      <c r="H11" s="54"/>
      <c r="I11" s="54"/>
      <c r="J11" s="20"/>
      <c r="K11" s="25"/>
      <c r="L11" s="25"/>
    </row>
    <row r="12" spans="1:12" ht="10.5" customHeight="1" x14ac:dyDescent="0.2">
      <c r="B12" s="23"/>
      <c r="C12" s="151" t="s">
        <v>5</v>
      </c>
      <c r="D12" s="151"/>
      <c r="E12" s="151"/>
      <c r="F12" s="151"/>
      <c r="G12" s="151"/>
      <c r="H12" s="151"/>
      <c r="I12" s="54"/>
      <c r="J12" s="20"/>
      <c r="K12" s="25"/>
      <c r="L12" s="25"/>
    </row>
    <row r="13" spans="1:12" ht="10.5" customHeight="1" x14ac:dyDescent="0.2">
      <c r="B13" s="23"/>
      <c r="C13" s="92" t="s">
        <v>124</v>
      </c>
      <c r="D13" s="54"/>
      <c r="E13" s="54"/>
      <c r="F13" s="54"/>
      <c r="G13" s="54"/>
      <c r="H13" s="54"/>
      <c r="I13" s="54"/>
      <c r="J13" s="25"/>
      <c r="K13" s="24"/>
      <c r="L13" s="24"/>
    </row>
    <row r="14" spans="1:12" ht="10.5" customHeight="1" x14ac:dyDescent="0.2">
      <c r="B14" s="23"/>
      <c r="C14" s="54" t="s">
        <v>125</v>
      </c>
      <c r="D14" s="54"/>
      <c r="E14" s="54"/>
      <c r="F14" s="54"/>
      <c r="G14" s="54"/>
      <c r="H14" s="54"/>
      <c r="I14" s="54"/>
      <c r="J14" s="25"/>
      <c r="K14" s="24"/>
      <c r="L14" s="24"/>
    </row>
    <row r="15" spans="1:12" ht="10.5" customHeight="1" x14ac:dyDescent="0.2">
      <c r="A15" s="26" t="s">
        <v>6</v>
      </c>
      <c r="C15" s="142"/>
      <c r="D15" s="142"/>
      <c r="E15" s="142"/>
      <c r="F15" s="142"/>
      <c r="G15" s="142"/>
      <c r="H15" s="142"/>
      <c r="I15" s="142"/>
      <c r="J15" s="142"/>
      <c r="K15" s="55"/>
      <c r="L15" s="55"/>
    </row>
    <row r="16" spans="1:12" ht="12.75" customHeight="1" x14ac:dyDescent="0.2">
      <c r="A16" s="143" t="s">
        <v>7</v>
      </c>
      <c r="B16" s="143" t="s">
        <v>8</v>
      </c>
      <c r="C16" s="144" t="s">
        <v>9</v>
      </c>
      <c r="D16" s="143" t="s">
        <v>10</v>
      </c>
      <c r="E16" s="143"/>
      <c r="F16" s="145" t="s">
        <v>11</v>
      </c>
      <c r="G16" s="146"/>
      <c r="H16" s="149" t="s">
        <v>154</v>
      </c>
      <c r="I16" s="143" t="s">
        <v>12</v>
      </c>
      <c r="J16" s="140" t="s">
        <v>13</v>
      </c>
      <c r="K16" s="136"/>
      <c r="L16" s="136"/>
    </row>
    <row r="17" spans="1:13" ht="30.75" customHeight="1" x14ac:dyDescent="0.2">
      <c r="A17" s="143"/>
      <c r="B17" s="143"/>
      <c r="C17" s="144"/>
      <c r="D17" s="27" t="s">
        <v>14</v>
      </c>
      <c r="E17" s="57" t="s">
        <v>15</v>
      </c>
      <c r="F17" s="147"/>
      <c r="G17" s="148"/>
      <c r="H17" s="150"/>
      <c r="I17" s="143"/>
      <c r="J17" s="141"/>
      <c r="K17" s="137"/>
      <c r="L17" s="137"/>
    </row>
    <row r="18" spans="1:13" s="3" customFormat="1" ht="10.5" customHeight="1" x14ac:dyDescent="0.25">
      <c r="A18" s="5">
        <v>1</v>
      </c>
      <c r="B18" s="5">
        <v>2</v>
      </c>
      <c r="C18" s="28">
        <v>3</v>
      </c>
      <c r="D18" s="5">
        <v>4</v>
      </c>
      <c r="E18" s="5">
        <v>5</v>
      </c>
      <c r="F18" s="106">
        <v>6</v>
      </c>
      <c r="G18" s="107"/>
      <c r="H18" s="103">
        <v>7</v>
      </c>
      <c r="I18" s="5">
        <v>8</v>
      </c>
      <c r="J18" s="5">
        <v>9</v>
      </c>
      <c r="K18" s="29"/>
      <c r="L18" s="30"/>
      <c r="M18" s="4"/>
    </row>
    <row r="19" spans="1:13" ht="11.25" customHeight="1" x14ac:dyDescent="0.2">
      <c r="A19" s="31" t="s">
        <v>16</v>
      </c>
      <c r="B19" s="32">
        <v>39</v>
      </c>
      <c r="C19" s="32" t="s">
        <v>17</v>
      </c>
      <c r="D19" s="32">
        <v>0</v>
      </c>
      <c r="E19" s="32" t="s">
        <v>18</v>
      </c>
      <c r="F19" s="138">
        <v>2</v>
      </c>
      <c r="G19" s="139"/>
      <c r="H19" s="102">
        <v>11</v>
      </c>
      <c r="I19" s="32" t="s">
        <v>18</v>
      </c>
      <c r="J19" s="32">
        <f>SUM(B19:I19)</f>
        <v>52</v>
      </c>
      <c r="K19" s="30"/>
      <c r="L19" s="33"/>
    </row>
    <row r="20" spans="1:13" ht="10.5" customHeight="1" x14ac:dyDescent="0.2">
      <c r="A20" s="31" t="s">
        <v>19</v>
      </c>
      <c r="B20" s="32">
        <v>22</v>
      </c>
      <c r="C20" s="32">
        <v>15</v>
      </c>
      <c r="D20" s="32">
        <v>0</v>
      </c>
      <c r="E20" s="32" t="s">
        <v>18</v>
      </c>
      <c r="F20" s="138">
        <v>3</v>
      </c>
      <c r="G20" s="139"/>
      <c r="H20" s="102">
        <v>2</v>
      </c>
      <c r="I20" s="32">
        <v>1</v>
      </c>
      <c r="J20" s="32">
        <f t="shared" ref="J20:J21" si="0">SUM(B20:I20)</f>
        <v>43</v>
      </c>
      <c r="K20" s="34"/>
      <c r="L20" s="36"/>
    </row>
    <row r="21" spans="1:13" ht="11.25" customHeight="1" x14ac:dyDescent="0.2">
      <c r="A21" s="39" t="s">
        <v>20</v>
      </c>
      <c r="B21" s="40">
        <f>SUM(B19:B20)</f>
        <v>61</v>
      </c>
      <c r="C21" s="40">
        <f>SUM(C20)</f>
        <v>15</v>
      </c>
      <c r="D21" s="40">
        <f>SUM(D19:D20)</f>
        <v>0</v>
      </c>
      <c r="E21" s="40">
        <f>SUM(E19:E20)</f>
        <v>0</v>
      </c>
      <c r="F21" s="125">
        <f>SUM(F19:F20)</f>
        <v>5</v>
      </c>
      <c r="G21" s="126"/>
      <c r="H21" s="102">
        <f>SUM(H19:H20)</f>
        <v>13</v>
      </c>
      <c r="I21" s="40">
        <f>SUM(I19:I20)</f>
        <v>1</v>
      </c>
      <c r="J21" s="32">
        <f t="shared" si="0"/>
        <v>95</v>
      </c>
      <c r="K21" s="37"/>
      <c r="L21" s="38"/>
    </row>
    <row r="22" spans="1:13" ht="10.5" customHeight="1" x14ac:dyDescent="0.2">
      <c r="A22" s="41" t="s">
        <v>21</v>
      </c>
      <c r="C22" s="42"/>
      <c r="D22" s="35"/>
      <c r="E22" s="35"/>
      <c r="F22" s="35"/>
      <c r="G22" s="35"/>
      <c r="H22" s="35"/>
      <c r="I22" s="35"/>
      <c r="J22" s="35"/>
      <c r="K22" s="43"/>
      <c r="L22" s="35"/>
    </row>
    <row r="23" spans="1:13" ht="30.75" customHeight="1" x14ac:dyDescent="0.2">
      <c r="A23" s="127" t="s">
        <v>22</v>
      </c>
      <c r="B23" s="128" t="s">
        <v>23</v>
      </c>
      <c r="C23" s="129" t="s">
        <v>24</v>
      </c>
      <c r="D23" s="130" t="s">
        <v>25</v>
      </c>
      <c r="E23" s="130"/>
      <c r="F23" s="130"/>
      <c r="G23" s="130"/>
      <c r="H23" s="130"/>
      <c r="I23" s="130" t="s">
        <v>26</v>
      </c>
      <c r="J23" s="130"/>
      <c r="K23" s="131"/>
      <c r="L23" s="130"/>
    </row>
    <row r="24" spans="1:13" ht="9" customHeight="1" x14ac:dyDescent="0.2">
      <c r="A24" s="127"/>
      <c r="B24" s="128"/>
      <c r="C24" s="129"/>
      <c r="D24" s="132" t="s">
        <v>27</v>
      </c>
      <c r="E24" s="127" t="s">
        <v>28</v>
      </c>
      <c r="F24" s="130" t="s">
        <v>29</v>
      </c>
      <c r="G24" s="130"/>
      <c r="H24" s="130"/>
      <c r="I24" s="135" t="s">
        <v>16</v>
      </c>
      <c r="J24" s="135"/>
      <c r="K24" s="135" t="s">
        <v>19</v>
      </c>
      <c r="L24" s="135"/>
    </row>
    <row r="25" spans="1:13" ht="12" customHeight="1" x14ac:dyDescent="0.2">
      <c r="A25" s="127"/>
      <c r="B25" s="128"/>
      <c r="C25" s="129"/>
      <c r="D25" s="133"/>
      <c r="E25" s="127"/>
      <c r="F25" s="127" t="s">
        <v>30</v>
      </c>
      <c r="G25" s="127" t="s">
        <v>31</v>
      </c>
      <c r="H25" s="93" t="s">
        <v>32</v>
      </c>
      <c r="I25" s="128" t="s">
        <v>33</v>
      </c>
      <c r="J25" s="128" t="s">
        <v>34</v>
      </c>
      <c r="K25" s="128" t="s">
        <v>35</v>
      </c>
      <c r="L25" s="128" t="s">
        <v>36</v>
      </c>
    </row>
    <row r="26" spans="1:13" ht="0.75" hidden="1" customHeight="1" x14ac:dyDescent="0.2">
      <c r="A26" s="127"/>
      <c r="B26" s="128"/>
      <c r="C26" s="129"/>
      <c r="D26" s="133"/>
      <c r="E26" s="127"/>
      <c r="F26" s="127"/>
      <c r="G26" s="127"/>
      <c r="H26" s="130" t="s">
        <v>37</v>
      </c>
      <c r="I26" s="128"/>
      <c r="J26" s="128"/>
      <c r="K26" s="128"/>
      <c r="L26" s="128"/>
    </row>
    <row r="27" spans="1:13" ht="12" customHeight="1" x14ac:dyDescent="0.2">
      <c r="A27" s="127"/>
      <c r="B27" s="128"/>
      <c r="C27" s="129"/>
      <c r="D27" s="133"/>
      <c r="E27" s="127"/>
      <c r="F27" s="127"/>
      <c r="G27" s="127"/>
      <c r="H27" s="130"/>
      <c r="I27" s="58">
        <v>17</v>
      </c>
      <c r="J27" s="11" t="s">
        <v>157</v>
      </c>
      <c r="K27" s="11" t="s">
        <v>155</v>
      </c>
      <c r="L27" s="11" t="s">
        <v>156</v>
      </c>
    </row>
    <row r="28" spans="1:13" ht="20.25" customHeight="1" x14ac:dyDescent="0.2">
      <c r="A28" s="127"/>
      <c r="B28" s="128"/>
      <c r="C28" s="129"/>
      <c r="D28" s="134"/>
      <c r="E28" s="127"/>
      <c r="F28" s="127"/>
      <c r="G28" s="127"/>
      <c r="H28" s="130"/>
      <c r="I28" s="16" t="s">
        <v>38</v>
      </c>
      <c r="J28" s="16" t="s">
        <v>38</v>
      </c>
      <c r="K28" s="16" t="s">
        <v>38</v>
      </c>
      <c r="L28" s="44" t="s">
        <v>38</v>
      </c>
    </row>
    <row r="29" spans="1:13" ht="10.5" customHeight="1" x14ac:dyDescent="0.2">
      <c r="A29" s="45">
        <v>1</v>
      </c>
      <c r="B29" s="45">
        <v>2</v>
      </c>
      <c r="C29" s="46">
        <v>3</v>
      </c>
      <c r="D29" s="45">
        <v>4</v>
      </c>
      <c r="E29" s="45">
        <v>5</v>
      </c>
      <c r="F29" s="45">
        <v>6</v>
      </c>
      <c r="G29" s="45"/>
      <c r="H29" s="45">
        <v>7</v>
      </c>
      <c r="I29" s="47">
        <v>9</v>
      </c>
      <c r="J29" s="47">
        <v>10</v>
      </c>
      <c r="K29" s="47">
        <v>11</v>
      </c>
      <c r="L29" s="47">
        <v>12</v>
      </c>
    </row>
    <row r="30" spans="1:13" s="68" customFormat="1" ht="9.75" customHeight="1" x14ac:dyDescent="0.2">
      <c r="A30" s="63" t="s">
        <v>39</v>
      </c>
      <c r="B30" s="64" t="s">
        <v>40</v>
      </c>
      <c r="C30" s="65" t="s">
        <v>41</v>
      </c>
      <c r="D30" s="83">
        <f>D31+D43</f>
        <v>2058.7999999999997</v>
      </c>
      <c r="E30" s="83">
        <f>E31+E43</f>
        <v>654.79999999999995</v>
      </c>
      <c r="F30" s="83">
        <f>F31+F43</f>
        <v>1404</v>
      </c>
      <c r="G30" s="83">
        <f t="shared" ref="G30:J30" si="1">G31+G43</f>
        <v>510</v>
      </c>
      <c r="H30" s="83">
        <f t="shared" si="1"/>
        <v>498</v>
      </c>
      <c r="I30" s="83">
        <f t="shared" si="1"/>
        <v>612</v>
      </c>
      <c r="J30" s="83">
        <f t="shared" si="1"/>
        <v>726</v>
      </c>
      <c r="K30" s="83">
        <f t="shared" ref="K30" si="2">K31+K43</f>
        <v>66</v>
      </c>
      <c r="L30" s="83">
        <f t="shared" ref="L30" si="3">L31+L43</f>
        <v>0</v>
      </c>
      <c r="M30" s="67"/>
    </row>
    <row r="31" spans="1:13" s="10" customFormat="1" ht="19.5" customHeight="1" x14ac:dyDescent="0.2">
      <c r="A31" s="48" t="s">
        <v>92</v>
      </c>
      <c r="B31" s="49" t="s">
        <v>91</v>
      </c>
      <c r="C31" s="8" t="s">
        <v>42</v>
      </c>
      <c r="D31" s="60">
        <f t="shared" ref="D31:L31" si="4">SUM(D32:D42)</f>
        <v>1214.3999999999999</v>
      </c>
      <c r="E31" s="84">
        <f t="shared" si="4"/>
        <v>394.40000000000003</v>
      </c>
      <c r="F31" s="5">
        <f>SUM(F32:F42)</f>
        <v>820</v>
      </c>
      <c r="G31" s="5">
        <f t="shared" si="4"/>
        <v>278</v>
      </c>
      <c r="H31" s="5">
        <f t="shared" si="4"/>
        <v>380</v>
      </c>
      <c r="I31" s="5">
        <f t="shared" si="4"/>
        <v>364</v>
      </c>
      <c r="J31" s="56">
        <f t="shared" si="4"/>
        <v>390</v>
      </c>
      <c r="K31" s="99">
        <f t="shared" si="4"/>
        <v>66</v>
      </c>
      <c r="L31" s="99">
        <f t="shared" si="4"/>
        <v>0</v>
      </c>
      <c r="M31" s="9"/>
    </row>
    <row r="32" spans="1:13" ht="9.75" customHeight="1" x14ac:dyDescent="0.2">
      <c r="A32" s="6" t="s">
        <v>93</v>
      </c>
      <c r="B32" s="6" t="s">
        <v>43</v>
      </c>
      <c r="C32" s="7" t="s">
        <v>44</v>
      </c>
      <c r="D32" s="62">
        <f>E32+F32</f>
        <v>100.8</v>
      </c>
      <c r="E32" s="82">
        <f>F32*40/100</f>
        <v>28.8</v>
      </c>
      <c r="F32" s="100">
        <v>72</v>
      </c>
      <c r="G32" s="58">
        <v>22</v>
      </c>
      <c r="H32" s="58">
        <v>30</v>
      </c>
      <c r="I32" s="58">
        <v>34</v>
      </c>
      <c r="J32" s="15">
        <v>38</v>
      </c>
      <c r="K32" s="58"/>
      <c r="L32" s="58"/>
    </row>
    <row r="33" spans="1:13" ht="9.75" customHeight="1" x14ac:dyDescent="0.2">
      <c r="A33" s="6" t="s">
        <v>94</v>
      </c>
      <c r="B33" s="6" t="s">
        <v>45</v>
      </c>
      <c r="C33" s="7" t="s">
        <v>47</v>
      </c>
      <c r="D33" s="62">
        <f t="shared" ref="D33:D42" si="5">E33+F33</f>
        <v>151.19999999999999</v>
      </c>
      <c r="E33" s="82">
        <f t="shared" ref="E33:E37" si="6">F33*40/100</f>
        <v>43.2</v>
      </c>
      <c r="F33" s="100">
        <v>108</v>
      </c>
      <c r="G33" s="58">
        <v>36</v>
      </c>
      <c r="H33" s="58">
        <v>40</v>
      </c>
      <c r="I33" s="58">
        <v>68</v>
      </c>
      <c r="J33" s="15">
        <v>40</v>
      </c>
      <c r="K33" s="58"/>
      <c r="L33" s="58"/>
    </row>
    <row r="34" spans="1:13" ht="9.75" customHeight="1" x14ac:dyDescent="0.2">
      <c r="A34" s="6" t="s">
        <v>95</v>
      </c>
      <c r="B34" s="6" t="s">
        <v>48</v>
      </c>
      <c r="C34" s="7" t="s">
        <v>47</v>
      </c>
      <c r="D34" s="62">
        <f t="shared" si="5"/>
        <v>151.19999999999999</v>
      </c>
      <c r="E34" s="82">
        <f t="shared" si="6"/>
        <v>43.2</v>
      </c>
      <c r="F34" s="100">
        <v>108</v>
      </c>
      <c r="G34" s="58">
        <v>36</v>
      </c>
      <c r="H34" s="58">
        <v>46</v>
      </c>
      <c r="I34" s="58">
        <v>34</v>
      </c>
      <c r="J34" s="15">
        <v>44</v>
      </c>
      <c r="K34" s="58">
        <v>30</v>
      </c>
      <c r="L34" s="58"/>
    </row>
    <row r="35" spans="1:13" ht="9.75" customHeight="1" x14ac:dyDescent="0.2">
      <c r="A35" s="6" t="s">
        <v>96</v>
      </c>
      <c r="B35" s="101" t="s">
        <v>146</v>
      </c>
      <c r="C35" s="7" t="s">
        <v>47</v>
      </c>
      <c r="D35" s="62">
        <f t="shared" si="5"/>
        <v>100.8</v>
      </c>
      <c r="E35" s="82">
        <f t="shared" si="6"/>
        <v>28.8</v>
      </c>
      <c r="F35" s="100">
        <v>72</v>
      </c>
      <c r="G35" s="58">
        <v>22</v>
      </c>
      <c r="H35" s="58">
        <v>12</v>
      </c>
      <c r="I35" s="58"/>
      <c r="J35" s="15">
        <v>72</v>
      </c>
      <c r="K35" s="58"/>
      <c r="L35" s="58"/>
    </row>
    <row r="36" spans="1:13" ht="9.75" customHeight="1" x14ac:dyDescent="0.2">
      <c r="A36" s="6" t="s">
        <v>97</v>
      </c>
      <c r="B36" s="101" t="s">
        <v>147</v>
      </c>
      <c r="C36" s="7" t="s">
        <v>47</v>
      </c>
      <c r="D36" s="62">
        <f t="shared" si="5"/>
        <v>100.8</v>
      </c>
      <c r="E36" s="82">
        <f t="shared" si="6"/>
        <v>28.8</v>
      </c>
      <c r="F36" s="100">
        <v>72</v>
      </c>
      <c r="G36" s="100">
        <v>22</v>
      </c>
      <c r="H36" s="100">
        <v>20</v>
      </c>
      <c r="I36" s="100"/>
      <c r="J36" s="15">
        <v>36</v>
      </c>
      <c r="K36" s="100">
        <v>36</v>
      </c>
      <c r="L36" s="100"/>
    </row>
    <row r="37" spans="1:13" ht="9.75" customHeight="1" x14ac:dyDescent="0.2">
      <c r="A37" s="6" t="s">
        <v>98</v>
      </c>
      <c r="B37" s="6" t="s">
        <v>46</v>
      </c>
      <c r="C37" s="7" t="s">
        <v>47</v>
      </c>
      <c r="D37" s="62">
        <f t="shared" si="5"/>
        <v>100.8</v>
      </c>
      <c r="E37" s="82">
        <f t="shared" si="6"/>
        <v>28.8</v>
      </c>
      <c r="F37" s="100">
        <v>72</v>
      </c>
      <c r="G37" s="58">
        <v>22</v>
      </c>
      <c r="H37" s="58">
        <v>70</v>
      </c>
      <c r="I37" s="58">
        <v>38</v>
      </c>
      <c r="J37" s="15">
        <v>34</v>
      </c>
      <c r="K37" s="58"/>
      <c r="L37" s="58"/>
    </row>
    <row r="38" spans="1:13" ht="9.75" customHeight="1" x14ac:dyDescent="0.2">
      <c r="A38" s="6" t="s">
        <v>99</v>
      </c>
      <c r="B38" s="6" t="s">
        <v>126</v>
      </c>
      <c r="C38" s="7" t="s">
        <v>49</v>
      </c>
      <c r="D38" s="62">
        <f t="shared" si="5"/>
        <v>144</v>
      </c>
      <c r="E38" s="82">
        <v>72</v>
      </c>
      <c r="F38" s="100">
        <v>72</v>
      </c>
      <c r="G38" s="58">
        <v>22</v>
      </c>
      <c r="H38" s="58">
        <v>70</v>
      </c>
      <c r="I38" s="58">
        <v>34</v>
      </c>
      <c r="J38" s="15">
        <v>38</v>
      </c>
      <c r="K38" s="58"/>
      <c r="L38" s="58"/>
    </row>
    <row r="39" spans="1:13" ht="9.75" customHeight="1" x14ac:dyDescent="0.2">
      <c r="A39" s="6" t="s">
        <v>100</v>
      </c>
      <c r="B39" s="6" t="s">
        <v>50</v>
      </c>
      <c r="C39" s="7" t="s">
        <v>47</v>
      </c>
      <c r="D39" s="62">
        <f t="shared" si="5"/>
        <v>98</v>
      </c>
      <c r="E39" s="82">
        <v>30</v>
      </c>
      <c r="F39" s="100">
        <v>68</v>
      </c>
      <c r="G39" s="58">
        <v>20</v>
      </c>
      <c r="H39" s="58">
        <v>36</v>
      </c>
      <c r="I39" s="58">
        <v>34</v>
      </c>
      <c r="J39" s="15">
        <v>34</v>
      </c>
      <c r="K39" s="58"/>
      <c r="L39" s="58"/>
    </row>
    <row r="40" spans="1:13" ht="9.75" customHeight="1" x14ac:dyDescent="0.2">
      <c r="A40" s="6" t="s">
        <v>102</v>
      </c>
      <c r="B40" s="6" t="s">
        <v>51</v>
      </c>
      <c r="C40" s="7" t="s">
        <v>47</v>
      </c>
      <c r="D40" s="62">
        <f t="shared" si="5"/>
        <v>102</v>
      </c>
      <c r="E40" s="82">
        <v>30</v>
      </c>
      <c r="F40" s="100">
        <v>72</v>
      </c>
      <c r="G40" s="100">
        <v>22</v>
      </c>
      <c r="H40" s="100">
        <v>34</v>
      </c>
      <c r="I40" s="100">
        <v>34</v>
      </c>
      <c r="J40" s="15">
        <v>38</v>
      </c>
      <c r="K40" s="100"/>
      <c r="L40" s="100"/>
    </row>
    <row r="41" spans="1:13" ht="9.75" customHeight="1" x14ac:dyDescent="0.2">
      <c r="A41" s="6" t="s">
        <v>104</v>
      </c>
      <c r="B41" s="6" t="s">
        <v>149</v>
      </c>
      <c r="C41" s="7" t="s">
        <v>47</v>
      </c>
      <c r="D41" s="62">
        <f t="shared" si="5"/>
        <v>100.8</v>
      </c>
      <c r="E41" s="82">
        <f t="shared" ref="E41" si="7">F41*40/100</f>
        <v>28.8</v>
      </c>
      <c r="F41" s="100">
        <v>72</v>
      </c>
      <c r="G41" s="100">
        <v>22</v>
      </c>
      <c r="H41" s="100">
        <v>22</v>
      </c>
      <c r="I41" s="100">
        <v>72</v>
      </c>
      <c r="J41" s="15"/>
      <c r="K41" s="100"/>
      <c r="L41" s="100"/>
    </row>
    <row r="42" spans="1:13" ht="9.75" customHeight="1" x14ac:dyDescent="0.2">
      <c r="A42" s="6" t="s">
        <v>103</v>
      </c>
      <c r="B42" s="6" t="s">
        <v>101</v>
      </c>
      <c r="C42" s="7" t="s">
        <v>47</v>
      </c>
      <c r="D42" s="62">
        <f t="shared" si="5"/>
        <v>64</v>
      </c>
      <c r="E42" s="82">
        <v>32</v>
      </c>
      <c r="F42" s="100">
        <v>32</v>
      </c>
      <c r="G42" s="58">
        <v>32</v>
      </c>
      <c r="H42" s="58">
        <v>0</v>
      </c>
      <c r="I42" s="58">
        <v>16</v>
      </c>
      <c r="J42" s="15">
        <v>16</v>
      </c>
      <c r="K42" s="58"/>
      <c r="L42" s="58"/>
    </row>
    <row r="43" spans="1:13" s="10" customFormat="1" ht="22.5" customHeight="1" x14ac:dyDescent="0.2">
      <c r="A43" s="106" t="s">
        <v>148</v>
      </c>
      <c r="B43" s="107"/>
      <c r="C43" s="8" t="s">
        <v>53</v>
      </c>
      <c r="D43" s="60">
        <f>SUM(D44:D46)</f>
        <v>844.4</v>
      </c>
      <c r="E43" s="84">
        <f>SUM(E44:E46)</f>
        <v>260.39999999999998</v>
      </c>
      <c r="F43" s="84">
        <f>SUM(F44:F46)</f>
        <v>584</v>
      </c>
      <c r="G43" s="84">
        <f t="shared" ref="G43:L43" si="8">SUM(G44:G46)</f>
        <v>232</v>
      </c>
      <c r="H43" s="84">
        <f t="shared" si="8"/>
        <v>118</v>
      </c>
      <c r="I43" s="84">
        <f t="shared" si="8"/>
        <v>248</v>
      </c>
      <c r="J43" s="84">
        <f t="shared" si="8"/>
        <v>336</v>
      </c>
      <c r="K43" s="84">
        <f t="shared" si="8"/>
        <v>0</v>
      </c>
      <c r="L43" s="84">
        <f t="shared" si="8"/>
        <v>0</v>
      </c>
      <c r="M43" s="2"/>
    </row>
    <row r="44" spans="1:13" ht="9.75" customHeight="1" x14ac:dyDescent="0.2">
      <c r="A44" s="6" t="s">
        <v>105</v>
      </c>
      <c r="B44" s="6" t="s">
        <v>56</v>
      </c>
      <c r="C44" s="7" t="s">
        <v>44</v>
      </c>
      <c r="D44" s="62">
        <f>E44+F44</f>
        <v>414.4</v>
      </c>
      <c r="E44" s="82">
        <f>F44*40/100</f>
        <v>118.4</v>
      </c>
      <c r="F44" s="100">
        <v>296</v>
      </c>
      <c r="G44" s="58">
        <v>88</v>
      </c>
      <c r="H44" s="58">
        <v>56</v>
      </c>
      <c r="I44" s="13">
        <v>102</v>
      </c>
      <c r="J44" s="14">
        <v>194</v>
      </c>
      <c r="K44" s="58"/>
      <c r="L44" s="58"/>
    </row>
    <row r="45" spans="1:13" ht="9.75" customHeight="1" x14ac:dyDescent="0.2">
      <c r="A45" s="6" t="s">
        <v>106</v>
      </c>
      <c r="B45" s="6" t="s">
        <v>57</v>
      </c>
      <c r="C45" s="7" t="s">
        <v>44</v>
      </c>
      <c r="D45" s="62">
        <f t="shared" ref="D45:D46" si="9">E45+F45</f>
        <v>214</v>
      </c>
      <c r="E45" s="82">
        <v>70</v>
      </c>
      <c r="F45" s="100">
        <v>144</v>
      </c>
      <c r="G45" s="58">
        <v>72</v>
      </c>
      <c r="H45" s="58">
        <v>54</v>
      </c>
      <c r="I45" s="13">
        <v>72</v>
      </c>
      <c r="J45" s="14">
        <v>72</v>
      </c>
      <c r="K45" s="58"/>
      <c r="L45" s="58"/>
    </row>
    <row r="46" spans="1:13" ht="9.75" customHeight="1" x14ac:dyDescent="0.2">
      <c r="A46" s="6" t="s">
        <v>107</v>
      </c>
      <c r="B46" s="91" t="s">
        <v>54</v>
      </c>
      <c r="C46" s="7" t="s">
        <v>44</v>
      </c>
      <c r="D46" s="62">
        <f t="shared" si="9"/>
        <v>216</v>
      </c>
      <c r="E46" s="82">
        <v>72</v>
      </c>
      <c r="F46" s="100">
        <v>144</v>
      </c>
      <c r="G46" s="58">
        <v>72</v>
      </c>
      <c r="H46" s="58">
        <v>8</v>
      </c>
      <c r="I46" s="58">
        <v>74</v>
      </c>
      <c r="J46" s="15">
        <v>70</v>
      </c>
      <c r="K46" s="58"/>
      <c r="L46" s="58"/>
    </row>
    <row r="47" spans="1:13" s="71" customFormat="1" ht="17.25" customHeight="1" x14ac:dyDescent="0.2">
      <c r="A47" s="63" t="s">
        <v>108</v>
      </c>
      <c r="B47" s="63" t="s">
        <v>109</v>
      </c>
      <c r="C47" s="69" t="s">
        <v>55</v>
      </c>
      <c r="D47" s="83">
        <f>SUM(D48:D53)</f>
        <v>322</v>
      </c>
      <c r="E47" s="83">
        <f t="shared" ref="E47:H47" si="10">SUM(E48:E53)</f>
        <v>88</v>
      </c>
      <c r="F47" s="83">
        <f t="shared" ref="F47" si="11">SUM(F48:F53)</f>
        <v>234</v>
      </c>
      <c r="G47" s="83">
        <f t="shared" ref="G47" si="12">SUM(G48:G53)</f>
        <v>171.6</v>
      </c>
      <c r="H47" s="83">
        <f t="shared" si="10"/>
        <v>171</v>
      </c>
      <c r="I47" s="66">
        <f t="shared" ref="I47:J47" si="13">SUM(I48:I51)</f>
        <v>0</v>
      </c>
      <c r="J47" s="66">
        <f t="shared" si="13"/>
        <v>0</v>
      </c>
      <c r="K47" s="66">
        <f>SUM(K48:K53)</f>
        <v>128</v>
      </c>
      <c r="L47" s="66">
        <f t="shared" ref="L47" si="14">SUM(L48:L53)</f>
        <v>106</v>
      </c>
      <c r="M47" s="2"/>
    </row>
    <row r="48" spans="1:13" ht="9.75" customHeight="1" x14ac:dyDescent="0.2">
      <c r="A48" s="6" t="s">
        <v>114</v>
      </c>
      <c r="B48" s="6" t="s">
        <v>110</v>
      </c>
      <c r="C48" s="11" t="s">
        <v>52</v>
      </c>
      <c r="D48" s="62">
        <f>E48+F48</f>
        <v>34</v>
      </c>
      <c r="E48" s="86">
        <v>2</v>
      </c>
      <c r="F48" s="58">
        <f t="shared" ref="F48:F53" si="15">SUM(K48:L48)</f>
        <v>32</v>
      </c>
      <c r="G48" s="62">
        <v>10</v>
      </c>
      <c r="H48" s="50">
        <v>10</v>
      </c>
      <c r="I48" s="58"/>
      <c r="J48" s="58"/>
      <c r="K48" s="58">
        <v>32</v>
      </c>
      <c r="L48" s="58"/>
    </row>
    <row r="49" spans="1:13" ht="9.75" customHeight="1" x14ac:dyDescent="0.2">
      <c r="A49" s="6" t="s">
        <v>115</v>
      </c>
      <c r="B49" s="6" t="s">
        <v>111</v>
      </c>
      <c r="C49" s="11" t="s">
        <v>52</v>
      </c>
      <c r="D49" s="62">
        <f t="shared" ref="D49:D53" si="16">E49+F49</f>
        <v>39</v>
      </c>
      <c r="E49" s="86">
        <v>2</v>
      </c>
      <c r="F49" s="58">
        <f t="shared" si="15"/>
        <v>37</v>
      </c>
      <c r="G49" s="62">
        <f t="shared" ref="G49:G53" si="17">F49/100*80</f>
        <v>29.6</v>
      </c>
      <c r="H49" s="50">
        <v>35</v>
      </c>
      <c r="I49" s="58"/>
      <c r="J49" s="58"/>
      <c r="K49" s="58">
        <v>16</v>
      </c>
      <c r="L49" s="58">
        <v>21</v>
      </c>
    </row>
    <row r="50" spans="1:13" ht="9.75" customHeight="1" x14ac:dyDescent="0.2">
      <c r="A50" s="6" t="s">
        <v>116</v>
      </c>
      <c r="B50" s="61" t="s">
        <v>64</v>
      </c>
      <c r="C50" s="11" t="s">
        <v>52</v>
      </c>
      <c r="D50" s="62">
        <f t="shared" si="16"/>
        <v>39</v>
      </c>
      <c r="E50" s="86">
        <v>2</v>
      </c>
      <c r="F50" s="58">
        <f t="shared" si="15"/>
        <v>37</v>
      </c>
      <c r="G50" s="62">
        <f t="shared" si="17"/>
        <v>29.6</v>
      </c>
      <c r="H50" s="58">
        <v>22</v>
      </c>
      <c r="I50" s="58"/>
      <c r="J50" s="58"/>
      <c r="K50" s="58">
        <v>16</v>
      </c>
      <c r="L50" s="58">
        <v>21</v>
      </c>
    </row>
    <row r="51" spans="1:13" ht="9.75" customHeight="1" x14ac:dyDescent="0.2">
      <c r="A51" s="6" t="s">
        <v>117</v>
      </c>
      <c r="B51" s="6" t="s">
        <v>127</v>
      </c>
      <c r="C51" s="11" t="s">
        <v>49</v>
      </c>
      <c r="D51" s="62">
        <f t="shared" si="16"/>
        <v>148</v>
      </c>
      <c r="E51" s="86">
        <v>74</v>
      </c>
      <c r="F51" s="58">
        <f t="shared" si="15"/>
        <v>74</v>
      </c>
      <c r="G51" s="62">
        <f t="shared" si="17"/>
        <v>59.2</v>
      </c>
      <c r="H51" s="58">
        <v>72</v>
      </c>
      <c r="I51" s="58"/>
      <c r="J51" s="58"/>
      <c r="K51" s="58">
        <v>32</v>
      </c>
      <c r="L51" s="58">
        <v>42</v>
      </c>
    </row>
    <row r="52" spans="1:13" ht="9.75" customHeight="1" x14ac:dyDescent="0.2">
      <c r="A52" s="6" t="s">
        <v>118</v>
      </c>
      <c r="B52" s="6" t="s">
        <v>112</v>
      </c>
      <c r="C52" s="97" t="s">
        <v>52</v>
      </c>
      <c r="D52" s="62">
        <f t="shared" si="16"/>
        <v>36</v>
      </c>
      <c r="E52" s="86">
        <v>4</v>
      </c>
      <c r="F52" s="58">
        <f t="shared" si="15"/>
        <v>32</v>
      </c>
      <c r="G52" s="62">
        <f t="shared" si="17"/>
        <v>25.6</v>
      </c>
      <c r="H52" s="58">
        <v>20</v>
      </c>
      <c r="I52" s="58"/>
      <c r="J52" s="58"/>
      <c r="K52" s="58">
        <v>32</v>
      </c>
      <c r="L52" s="58"/>
    </row>
    <row r="53" spans="1:13" ht="9.75" customHeight="1" x14ac:dyDescent="0.2">
      <c r="A53" s="6" t="s">
        <v>119</v>
      </c>
      <c r="B53" s="6" t="s">
        <v>113</v>
      </c>
      <c r="C53" s="98" t="s">
        <v>18</v>
      </c>
      <c r="D53" s="62">
        <f t="shared" si="16"/>
        <v>26</v>
      </c>
      <c r="E53" s="86">
        <v>4</v>
      </c>
      <c r="F53" s="58">
        <f t="shared" si="15"/>
        <v>22</v>
      </c>
      <c r="G53" s="62">
        <f t="shared" si="17"/>
        <v>17.600000000000001</v>
      </c>
      <c r="H53" s="58">
        <v>12</v>
      </c>
      <c r="I53" s="58"/>
      <c r="J53" s="58"/>
      <c r="K53" s="58"/>
      <c r="L53" s="58">
        <v>22</v>
      </c>
    </row>
    <row r="54" spans="1:13" s="68" customFormat="1" ht="10.5" customHeight="1" x14ac:dyDescent="0.2">
      <c r="A54" s="63" t="s">
        <v>121</v>
      </c>
      <c r="B54" s="63" t="s">
        <v>120</v>
      </c>
      <c r="C54" s="69" t="s">
        <v>58</v>
      </c>
      <c r="D54" s="83">
        <f>D55+D59</f>
        <v>1453.28</v>
      </c>
      <c r="E54" s="83">
        <f>E55+E59</f>
        <v>355.28</v>
      </c>
      <c r="F54" s="83">
        <f>F55+F59</f>
        <v>1098</v>
      </c>
      <c r="G54" s="83">
        <f t="shared" ref="G54:L54" si="18">G55+G59</f>
        <v>440</v>
      </c>
      <c r="H54" s="83">
        <f t="shared" si="18"/>
        <v>350</v>
      </c>
      <c r="I54" s="83">
        <f t="shared" si="18"/>
        <v>0</v>
      </c>
      <c r="J54" s="83">
        <f t="shared" si="18"/>
        <v>66</v>
      </c>
      <c r="K54" s="83">
        <f>K55+K59</f>
        <v>382</v>
      </c>
      <c r="L54" s="83">
        <f t="shared" si="18"/>
        <v>650</v>
      </c>
      <c r="M54" s="2"/>
    </row>
    <row r="55" spans="1:13" s="75" customFormat="1" ht="24.75" customHeight="1" x14ac:dyDescent="0.2">
      <c r="A55" s="72" t="s">
        <v>151</v>
      </c>
      <c r="B55" s="72" t="s">
        <v>150</v>
      </c>
      <c r="C55" s="73" t="s">
        <v>59</v>
      </c>
      <c r="D55" s="87">
        <f>E55+F55</f>
        <v>284.27999999999997</v>
      </c>
      <c r="E55" s="87">
        <f t="shared" ref="E55:J55" si="19">SUM(E56:E58)</f>
        <v>78.28</v>
      </c>
      <c r="F55" s="87">
        <f t="shared" si="19"/>
        <v>206</v>
      </c>
      <c r="G55" s="87">
        <f t="shared" si="19"/>
        <v>144</v>
      </c>
      <c r="H55" s="87">
        <f t="shared" si="19"/>
        <v>94</v>
      </c>
      <c r="I55" s="74">
        <f t="shared" si="19"/>
        <v>0</v>
      </c>
      <c r="J55" s="74">
        <f t="shared" si="19"/>
        <v>66</v>
      </c>
      <c r="K55" s="74">
        <f>K56+K57+K58</f>
        <v>96</v>
      </c>
      <c r="L55" s="74">
        <f>L56+L57+L58</f>
        <v>44</v>
      </c>
      <c r="M55" s="2"/>
    </row>
    <row r="56" spans="1:13" s="12" customFormat="1" ht="9.75" customHeight="1" x14ac:dyDescent="0.2">
      <c r="A56" s="6" t="s">
        <v>60</v>
      </c>
      <c r="B56" s="6" t="s">
        <v>133</v>
      </c>
      <c r="C56" s="11" t="s">
        <v>63</v>
      </c>
      <c r="D56" s="62">
        <f t="shared" ref="D56:D60" si="20">E56+F56</f>
        <v>146.28</v>
      </c>
      <c r="E56" s="62">
        <f>F56*38/100</f>
        <v>40.28</v>
      </c>
      <c r="F56" s="58">
        <f>SUM(I56:L56)</f>
        <v>106</v>
      </c>
      <c r="G56" s="58">
        <v>76</v>
      </c>
      <c r="H56" s="58">
        <v>46</v>
      </c>
      <c r="I56" s="58"/>
      <c r="J56" s="58">
        <v>30</v>
      </c>
      <c r="K56" s="58">
        <v>32</v>
      </c>
      <c r="L56" s="58">
        <v>44</v>
      </c>
      <c r="M56" s="2"/>
    </row>
    <row r="57" spans="1:13" ht="9.75" customHeight="1" x14ac:dyDescent="0.2">
      <c r="A57" s="6" t="s">
        <v>61</v>
      </c>
      <c r="B57" s="6" t="s">
        <v>134</v>
      </c>
      <c r="C57" s="11" t="s">
        <v>52</v>
      </c>
      <c r="D57" s="62">
        <f t="shared" si="20"/>
        <v>44.16</v>
      </c>
      <c r="E57" s="62">
        <f t="shared" ref="E57:E58" si="21">F57*38/100</f>
        <v>12.16</v>
      </c>
      <c r="F57" s="100">
        <f t="shared" ref="F57:F58" si="22">SUM(I57:L57)</f>
        <v>32</v>
      </c>
      <c r="G57" s="58">
        <v>30</v>
      </c>
      <c r="H57" s="58">
        <v>20</v>
      </c>
      <c r="I57" s="58"/>
      <c r="J57" s="58"/>
      <c r="K57" s="58">
        <v>32</v>
      </c>
      <c r="L57" s="58"/>
    </row>
    <row r="58" spans="1:13" ht="9.75" customHeight="1" x14ac:dyDescent="0.2">
      <c r="A58" s="6" t="s">
        <v>62</v>
      </c>
      <c r="B58" s="6" t="s">
        <v>135</v>
      </c>
      <c r="C58" s="11" t="s">
        <v>63</v>
      </c>
      <c r="D58" s="62">
        <f t="shared" si="20"/>
        <v>93.84</v>
      </c>
      <c r="E58" s="62">
        <f t="shared" si="21"/>
        <v>25.84</v>
      </c>
      <c r="F58" s="100">
        <f t="shared" si="22"/>
        <v>68</v>
      </c>
      <c r="G58" s="58">
        <v>38</v>
      </c>
      <c r="H58" s="58">
        <v>28</v>
      </c>
      <c r="I58" s="58"/>
      <c r="J58" s="58">
        <v>36</v>
      </c>
      <c r="K58" s="58">
        <v>32</v>
      </c>
      <c r="L58" s="58"/>
    </row>
    <row r="59" spans="1:13" s="75" customFormat="1" ht="10.5" customHeight="1" x14ac:dyDescent="0.2">
      <c r="A59" s="72" t="s">
        <v>153</v>
      </c>
      <c r="B59" s="72" t="s">
        <v>152</v>
      </c>
      <c r="C59" s="73" t="s">
        <v>65</v>
      </c>
      <c r="D59" s="87">
        <f>D60+D64+D68+D72</f>
        <v>1169</v>
      </c>
      <c r="E59" s="87">
        <f>E60+E64+E68+E72</f>
        <v>277</v>
      </c>
      <c r="F59" s="87">
        <f>F60+F64+F68+F72</f>
        <v>892</v>
      </c>
      <c r="G59" s="87">
        <f t="shared" ref="G59:H59" si="23">G60+G64+G68+G72</f>
        <v>296</v>
      </c>
      <c r="H59" s="87">
        <f t="shared" si="23"/>
        <v>256</v>
      </c>
      <c r="I59" s="74">
        <f>I60+I64+I68+I72</f>
        <v>0</v>
      </c>
      <c r="J59" s="74">
        <f>J60+J64+J68+J72</f>
        <v>0</v>
      </c>
      <c r="K59" s="74">
        <f>K60+K64+K68+K72</f>
        <v>286</v>
      </c>
      <c r="L59" s="74">
        <f>L60+L64+L68+L72</f>
        <v>606</v>
      </c>
      <c r="M59" s="2"/>
    </row>
    <row r="60" spans="1:13" s="81" customFormat="1" ht="22.5" customHeight="1" x14ac:dyDescent="0.2">
      <c r="A60" s="76" t="s">
        <v>66</v>
      </c>
      <c r="B60" s="77" t="s">
        <v>145</v>
      </c>
      <c r="C60" s="78" t="s">
        <v>67</v>
      </c>
      <c r="D60" s="88">
        <f t="shared" si="20"/>
        <v>418</v>
      </c>
      <c r="E60" s="88">
        <f>SUM(E61:E63)</f>
        <v>80</v>
      </c>
      <c r="F60" s="80">
        <f>SUM(F61:F63)</f>
        <v>338</v>
      </c>
      <c r="G60" s="80">
        <f t="shared" ref="G60:H60" si="24">SUM(G61:G63)</f>
        <v>100</v>
      </c>
      <c r="H60" s="80">
        <f t="shared" si="24"/>
        <v>84</v>
      </c>
      <c r="I60" s="79">
        <f>SUM(I61:I63)</f>
        <v>0</v>
      </c>
      <c r="J60" s="79">
        <f>SUM(J61:J63)</f>
        <v>0</v>
      </c>
      <c r="K60" s="79">
        <f>SUM(K61:K63)</f>
        <v>120</v>
      </c>
      <c r="L60" s="79">
        <f>SUM(L61:L63)</f>
        <v>218</v>
      </c>
      <c r="M60" s="2"/>
    </row>
    <row r="61" spans="1:13" ht="23.25" customHeight="1" x14ac:dyDescent="0.2">
      <c r="A61" s="6" t="s">
        <v>68</v>
      </c>
      <c r="B61" s="51" t="s">
        <v>137</v>
      </c>
      <c r="C61" s="11" t="s">
        <v>52</v>
      </c>
      <c r="D61" s="62">
        <f>E61+F61</f>
        <v>202</v>
      </c>
      <c r="E61" s="62">
        <v>80</v>
      </c>
      <c r="F61" s="58">
        <f>SUM(I61:L61)</f>
        <v>122</v>
      </c>
      <c r="G61" s="58">
        <v>100</v>
      </c>
      <c r="H61" s="58">
        <v>84</v>
      </c>
      <c r="I61" s="58"/>
      <c r="J61" s="58"/>
      <c r="K61" s="58">
        <v>12</v>
      </c>
      <c r="L61" s="58">
        <v>110</v>
      </c>
    </row>
    <row r="62" spans="1:13" ht="10.5" customHeight="1" x14ac:dyDescent="0.2">
      <c r="A62" s="6" t="s">
        <v>69</v>
      </c>
      <c r="B62" s="6" t="s">
        <v>9</v>
      </c>
      <c r="C62" s="11" t="s">
        <v>143</v>
      </c>
      <c r="D62" s="62">
        <f t="shared" ref="D62:D63" si="25">E62+F62</f>
        <v>72</v>
      </c>
      <c r="E62" s="62"/>
      <c r="F62" s="58">
        <f>SUM(I62:L62)</f>
        <v>72</v>
      </c>
      <c r="G62" s="58"/>
      <c r="H62" s="58"/>
      <c r="I62" s="58"/>
      <c r="J62" s="58"/>
      <c r="K62" s="58">
        <v>36</v>
      </c>
      <c r="L62" s="58">
        <v>36</v>
      </c>
    </row>
    <row r="63" spans="1:13" ht="10.5" customHeight="1" x14ac:dyDescent="0.2">
      <c r="A63" s="6" t="s">
        <v>70</v>
      </c>
      <c r="B63" s="6" t="s">
        <v>10</v>
      </c>
      <c r="C63" s="11" t="s">
        <v>143</v>
      </c>
      <c r="D63" s="62">
        <f t="shared" si="25"/>
        <v>144</v>
      </c>
      <c r="E63" s="62"/>
      <c r="F63" s="58">
        <f>SUM(I63:L63)</f>
        <v>144</v>
      </c>
      <c r="G63" s="58"/>
      <c r="H63" s="58"/>
      <c r="I63" s="58"/>
      <c r="J63" s="58"/>
      <c r="K63" s="58">
        <v>72</v>
      </c>
      <c r="L63" s="58">
        <v>72</v>
      </c>
    </row>
    <row r="64" spans="1:13" s="81" customFormat="1" ht="26.25" customHeight="1" x14ac:dyDescent="0.2">
      <c r="A64" s="76" t="s">
        <v>71</v>
      </c>
      <c r="B64" s="95" t="s">
        <v>136</v>
      </c>
      <c r="C64" s="78" t="s">
        <v>67</v>
      </c>
      <c r="D64" s="88">
        <f t="shared" ref="D64:D72" si="26">E64+F64</f>
        <v>289</v>
      </c>
      <c r="E64" s="88">
        <f>SUM(E65:E67)</f>
        <v>71</v>
      </c>
      <c r="F64" s="88">
        <f t="shared" ref="F64:H64" si="27">SUM(F65:F67)</f>
        <v>218</v>
      </c>
      <c r="G64" s="88">
        <f t="shared" si="27"/>
        <v>66</v>
      </c>
      <c r="H64" s="88">
        <f t="shared" si="27"/>
        <v>60</v>
      </c>
      <c r="I64" s="79">
        <f t="shared" ref="I64:J64" si="28">SUM(I65:I67)</f>
        <v>0</v>
      </c>
      <c r="J64" s="79">
        <f t="shared" si="28"/>
        <v>0</v>
      </c>
      <c r="K64" s="79">
        <f>SUM(K65:K67)</f>
        <v>88</v>
      </c>
      <c r="L64" s="79">
        <f t="shared" ref="L64" si="29">SUM(L65:L67)</f>
        <v>130</v>
      </c>
      <c r="M64" s="2"/>
    </row>
    <row r="65" spans="1:13" ht="22.5" customHeight="1" x14ac:dyDescent="0.2">
      <c r="A65" s="6" t="s">
        <v>72</v>
      </c>
      <c r="B65" s="51" t="s">
        <v>138</v>
      </c>
      <c r="C65" s="11" t="s">
        <v>52</v>
      </c>
      <c r="D65" s="62">
        <f>E65+F65</f>
        <v>145</v>
      </c>
      <c r="E65" s="62">
        <v>71</v>
      </c>
      <c r="F65" s="58">
        <f>SUM(I65:L65)</f>
        <v>74</v>
      </c>
      <c r="G65" s="58">
        <v>66</v>
      </c>
      <c r="H65" s="58">
        <v>60</v>
      </c>
      <c r="I65" s="58"/>
      <c r="J65" s="58"/>
      <c r="K65" s="58">
        <v>16</v>
      </c>
      <c r="L65" s="58">
        <v>58</v>
      </c>
    </row>
    <row r="66" spans="1:13" ht="10.5" customHeight="1" x14ac:dyDescent="0.2">
      <c r="A66" s="6" t="s">
        <v>73</v>
      </c>
      <c r="B66" s="6" t="s">
        <v>9</v>
      </c>
      <c r="C66" s="11" t="s">
        <v>143</v>
      </c>
      <c r="D66" s="62">
        <f t="shared" ref="D66:D67" si="30">E66+F66</f>
        <v>72</v>
      </c>
      <c r="E66" s="62"/>
      <c r="F66" s="58">
        <f>SUM(I66:L66)</f>
        <v>72</v>
      </c>
      <c r="G66" s="58"/>
      <c r="H66" s="58"/>
      <c r="I66" s="58"/>
      <c r="J66" s="58"/>
      <c r="K66" s="58">
        <v>36</v>
      </c>
      <c r="L66" s="58">
        <v>36</v>
      </c>
    </row>
    <row r="67" spans="1:13" ht="10.5" customHeight="1" x14ac:dyDescent="0.2">
      <c r="A67" s="6" t="s">
        <v>74</v>
      </c>
      <c r="B67" s="6" t="s">
        <v>10</v>
      </c>
      <c r="C67" s="11" t="s">
        <v>143</v>
      </c>
      <c r="D67" s="62">
        <f t="shared" si="30"/>
        <v>72</v>
      </c>
      <c r="E67" s="62"/>
      <c r="F67" s="58">
        <f>SUM(I67:L67)</f>
        <v>72</v>
      </c>
      <c r="G67" s="58"/>
      <c r="H67" s="58"/>
      <c r="I67" s="58"/>
      <c r="J67" s="58"/>
      <c r="K67" s="58">
        <v>36</v>
      </c>
      <c r="L67" s="58">
        <v>36</v>
      </c>
    </row>
    <row r="68" spans="1:13" s="81" customFormat="1" ht="13.5" customHeight="1" x14ac:dyDescent="0.2">
      <c r="A68" s="76" t="s">
        <v>75</v>
      </c>
      <c r="B68" s="96" t="s">
        <v>139</v>
      </c>
      <c r="C68" s="78" t="s">
        <v>67</v>
      </c>
      <c r="D68" s="88">
        <f t="shared" si="26"/>
        <v>182</v>
      </c>
      <c r="E68" s="88">
        <f t="shared" ref="E68:L68" si="31">SUM(E69:E71)</f>
        <v>40</v>
      </c>
      <c r="F68" s="88">
        <f t="shared" si="31"/>
        <v>142</v>
      </c>
      <c r="G68" s="88">
        <f t="shared" si="31"/>
        <v>60</v>
      </c>
      <c r="H68" s="88">
        <f t="shared" si="31"/>
        <v>46</v>
      </c>
      <c r="I68" s="79">
        <f t="shared" si="31"/>
        <v>0</v>
      </c>
      <c r="J68" s="79">
        <f t="shared" si="31"/>
        <v>0</v>
      </c>
      <c r="K68" s="79">
        <f t="shared" si="31"/>
        <v>22</v>
      </c>
      <c r="L68" s="79">
        <f t="shared" si="31"/>
        <v>120</v>
      </c>
      <c r="M68" s="2"/>
    </row>
    <row r="69" spans="1:13" ht="14.25" customHeight="1" x14ac:dyDescent="0.2">
      <c r="A69" s="6" t="s">
        <v>76</v>
      </c>
      <c r="B69" s="51" t="s">
        <v>140</v>
      </c>
      <c r="C69" s="11" t="s">
        <v>52</v>
      </c>
      <c r="D69" s="62">
        <f>E69+F69</f>
        <v>110</v>
      </c>
      <c r="E69" s="62">
        <v>40</v>
      </c>
      <c r="F69" s="58">
        <f>SUM(I69:L69)</f>
        <v>70</v>
      </c>
      <c r="G69" s="58">
        <v>60</v>
      </c>
      <c r="H69" s="58">
        <v>46</v>
      </c>
      <c r="I69" s="58"/>
      <c r="J69" s="58"/>
      <c r="K69" s="58">
        <v>22</v>
      </c>
      <c r="L69" s="58">
        <v>48</v>
      </c>
    </row>
    <row r="70" spans="1:13" ht="10.5" customHeight="1" x14ac:dyDescent="0.2">
      <c r="A70" s="6" t="s">
        <v>77</v>
      </c>
      <c r="B70" s="6" t="s">
        <v>9</v>
      </c>
      <c r="C70" s="11" t="s">
        <v>143</v>
      </c>
      <c r="D70" s="62">
        <f t="shared" ref="D70:D71" si="32">E70+F70</f>
        <v>36</v>
      </c>
      <c r="E70" s="62"/>
      <c r="F70" s="58">
        <f>SUM(I70:L70)</f>
        <v>36</v>
      </c>
      <c r="G70" s="58"/>
      <c r="H70" s="58"/>
      <c r="I70" s="58"/>
      <c r="J70" s="58"/>
      <c r="K70" s="58"/>
      <c r="L70" s="58">
        <v>36</v>
      </c>
    </row>
    <row r="71" spans="1:13" ht="10.5" customHeight="1" x14ac:dyDescent="0.2">
      <c r="A71" s="6" t="s">
        <v>78</v>
      </c>
      <c r="B71" s="6" t="s">
        <v>10</v>
      </c>
      <c r="C71" s="11" t="s">
        <v>143</v>
      </c>
      <c r="D71" s="62">
        <f t="shared" si="32"/>
        <v>36</v>
      </c>
      <c r="E71" s="62"/>
      <c r="F71" s="58">
        <f>SUM(I71:L71)</f>
        <v>36</v>
      </c>
      <c r="G71" s="58"/>
      <c r="H71" s="58"/>
      <c r="I71" s="58"/>
      <c r="J71" s="58"/>
      <c r="K71" s="58"/>
      <c r="L71" s="58">
        <v>36</v>
      </c>
    </row>
    <row r="72" spans="1:13" s="81" customFormat="1" ht="20.25" customHeight="1" x14ac:dyDescent="0.2">
      <c r="A72" s="76" t="s">
        <v>79</v>
      </c>
      <c r="B72" s="77" t="s">
        <v>141</v>
      </c>
      <c r="C72" s="78" t="s">
        <v>67</v>
      </c>
      <c r="D72" s="88">
        <f t="shared" si="26"/>
        <v>280</v>
      </c>
      <c r="E72" s="88">
        <f>E73</f>
        <v>86</v>
      </c>
      <c r="F72" s="88">
        <f>F73+F74+F75</f>
        <v>194</v>
      </c>
      <c r="G72" s="88">
        <f t="shared" ref="G72:H72" si="33">G73</f>
        <v>70</v>
      </c>
      <c r="H72" s="88">
        <f t="shared" si="33"/>
        <v>66</v>
      </c>
      <c r="I72" s="79"/>
      <c r="J72" s="79"/>
      <c r="K72" s="79">
        <f>SUM(K73:K75)</f>
        <v>56</v>
      </c>
      <c r="L72" s="79">
        <f t="shared" ref="L72" si="34">SUM(L73:L75)</f>
        <v>138</v>
      </c>
      <c r="M72" s="2"/>
    </row>
    <row r="73" spans="1:13" s="10" customFormat="1" ht="15.75" customHeight="1" x14ac:dyDescent="0.2">
      <c r="A73" s="6" t="s">
        <v>80</v>
      </c>
      <c r="B73" s="51" t="s">
        <v>142</v>
      </c>
      <c r="C73" s="11" t="s">
        <v>52</v>
      </c>
      <c r="D73" s="62">
        <f>E73+F73</f>
        <v>172</v>
      </c>
      <c r="E73" s="62">
        <v>86</v>
      </c>
      <c r="F73" s="58">
        <f>SUM(I73:L73)</f>
        <v>86</v>
      </c>
      <c r="G73" s="58">
        <v>70</v>
      </c>
      <c r="H73" s="58">
        <v>66</v>
      </c>
      <c r="I73" s="5"/>
      <c r="J73" s="5"/>
      <c r="K73" s="94">
        <v>20</v>
      </c>
      <c r="L73" s="94">
        <v>66</v>
      </c>
      <c r="M73" s="2"/>
    </row>
    <row r="74" spans="1:13" s="10" customFormat="1" ht="12.75" customHeight="1" x14ac:dyDescent="0.2">
      <c r="A74" s="6" t="s">
        <v>81</v>
      </c>
      <c r="B74" s="6" t="s">
        <v>9</v>
      </c>
      <c r="C74" s="11" t="s">
        <v>143</v>
      </c>
      <c r="D74" s="62">
        <f t="shared" ref="D74:D76" si="35">E74+F74</f>
        <v>72</v>
      </c>
      <c r="E74" s="60"/>
      <c r="F74" s="58">
        <f>SUM(I74:L74)</f>
        <v>72</v>
      </c>
      <c r="G74" s="5"/>
      <c r="H74" s="5"/>
      <c r="I74" s="5"/>
      <c r="J74" s="5"/>
      <c r="K74" s="94">
        <v>36</v>
      </c>
      <c r="L74" s="94">
        <v>36</v>
      </c>
      <c r="M74" s="2"/>
    </row>
    <row r="75" spans="1:13" s="10" customFormat="1" ht="12" customHeight="1" x14ac:dyDescent="0.2">
      <c r="A75" s="6" t="s">
        <v>82</v>
      </c>
      <c r="B75" s="6" t="s">
        <v>10</v>
      </c>
      <c r="C75" s="11" t="s">
        <v>143</v>
      </c>
      <c r="D75" s="62">
        <f t="shared" si="35"/>
        <v>36</v>
      </c>
      <c r="E75" s="60"/>
      <c r="F75" s="58">
        <f>SUM(I75:L75)</f>
        <v>36</v>
      </c>
      <c r="G75" s="5"/>
      <c r="H75" s="5"/>
      <c r="I75" s="5"/>
      <c r="J75" s="5"/>
      <c r="K75" s="94"/>
      <c r="L75" s="94">
        <v>36</v>
      </c>
      <c r="M75" s="2"/>
    </row>
    <row r="76" spans="1:13" s="71" customFormat="1" ht="12" customHeight="1" x14ac:dyDescent="0.2">
      <c r="A76" s="104" t="s">
        <v>158</v>
      </c>
      <c r="B76" s="104" t="s">
        <v>11</v>
      </c>
      <c r="C76" s="69"/>
      <c r="D76" s="83">
        <f t="shared" si="35"/>
        <v>180</v>
      </c>
      <c r="E76" s="83"/>
      <c r="F76" s="66">
        <f>SUM(G76:L76)</f>
        <v>180</v>
      </c>
      <c r="G76" s="66"/>
      <c r="H76" s="66"/>
      <c r="I76" s="66"/>
      <c r="J76" s="66">
        <v>72</v>
      </c>
      <c r="K76" s="66">
        <v>36</v>
      </c>
      <c r="L76" s="66">
        <v>72</v>
      </c>
      <c r="M76" s="70"/>
    </row>
    <row r="77" spans="1:13" s="70" customFormat="1" ht="10.5" customHeight="1" x14ac:dyDescent="0.2">
      <c r="A77" s="104" t="s">
        <v>83</v>
      </c>
      <c r="B77" s="104" t="s">
        <v>84</v>
      </c>
      <c r="C77" s="69"/>
      <c r="D77" s="83">
        <f t="shared" ref="D77" si="36">E77+F77</f>
        <v>36</v>
      </c>
      <c r="E77" s="66"/>
      <c r="F77" s="66">
        <f>SUM(K77:L77)</f>
        <v>36</v>
      </c>
      <c r="G77" s="66"/>
      <c r="H77" s="66"/>
      <c r="I77" s="105"/>
      <c r="J77" s="105"/>
      <c r="K77" s="105"/>
      <c r="L77" s="83">
        <v>36</v>
      </c>
    </row>
    <row r="78" spans="1:13" s="9" customFormat="1" ht="11.25" customHeight="1" x14ac:dyDescent="0.2">
      <c r="A78" s="89"/>
      <c r="B78" s="89" t="s">
        <v>122</v>
      </c>
      <c r="C78" s="52"/>
      <c r="D78" s="85">
        <f>D30+D47+D54+D76+D77</f>
        <v>4050.08</v>
      </c>
      <c r="E78" s="85">
        <f>E30+E47+E54+E76+E77</f>
        <v>1098.08</v>
      </c>
      <c r="F78" s="60">
        <f>F30+F47+F54+F76+F77</f>
        <v>2952</v>
      </c>
      <c r="G78" s="60">
        <f t="shared" ref="G78:L78" si="37">G30+G47+G54+G76+G77</f>
        <v>1121.5999999999999</v>
      </c>
      <c r="H78" s="60">
        <f t="shared" si="37"/>
        <v>1019</v>
      </c>
      <c r="I78" s="60">
        <f t="shared" si="37"/>
        <v>612</v>
      </c>
      <c r="J78" s="60">
        <f t="shared" si="37"/>
        <v>864</v>
      </c>
      <c r="K78" s="60">
        <f t="shared" si="37"/>
        <v>612</v>
      </c>
      <c r="L78" s="60">
        <f t="shared" si="37"/>
        <v>864</v>
      </c>
      <c r="M78" s="90"/>
    </row>
    <row r="79" spans="1:13" s="2" customFormat="1" ht="10.5" customHeight="1" x14ac:dyDescent="0.2">
      <c r="A79" s="122" t="s">
        <v>85</v>
      </c>
      <c r="B79" s="123"/>
      <c r="C79" s="123"/>
      <c r="D79" s="123"/>
      <c r="E79" s="124"/>
      <c r="F79" s="108" t="s">
        <v>20</v>
      </c>
      <c r="G79" s="112" t="s">
        <v>86</v>
      </c>
      <c r="H79" s="113"/>
      <c r="I79" s="60">
        <f>I78-I80-I81</f>
        <v>612</v>
      </c>
      <c r="J79" s="60">
        <f>J78-(J76+J77+J80+J81)</f>
        <v>792</v>
      </c>
      <c r="K79" s="60">
        <f t="shared" ref="K79" si="38">K78-K80-K81</f>
        <v>396</v>
      </c>
      <c r="L79" s="60">
        <v>144</v>
      </c>
    </row>
    <row r="80" spans="1:13" s="2" customFormat="1" ht="10.5" customHeight="1" x14ac:dyDescent="0.2">
      <c r="A80" s="109" t="s">
        <v>123</v>
      </c>
      <c r="B80" s="110"/>
      <c r="C80" s="110"/>
      <c r="D80" s="110"/>
      <c r="E80" s="111"/>
      <c r="F80" s="108"/>
      <c r="G80" s="112" t="s">
        <v>87</v>
      </c>
      <c r="H80" s="113"/>
      <c r="I80" s="5"/>
      <c r="J80" s="5"/>
      <c r="K80" s="5">
        <v>108</v>
      </c>
      <c r="L80" s="5">
        <v>180</v>
      </c>
    </row>
    <row r="81" spans="1:12" s="2" customFormat="1" ht="10.5" customHeight="1" x14ac:dyDescent="0.2">
      <c r="A81" s="109"/>
      <c r="B81" s="110"/>
      <c r="C81" s="110"/>
      <c r="D81" s="110"/>
      <c r="E81" s="111"/>
      <c r="F81" s="108"/>
      <c r="G81" s="112" t="s">
        <v>88</v>
      </c>
      <c r="H81" s="113"/>
      <c r="I81" s="53"/>
      <c r="J81" s="53"/>
      <c r="K81" s="53">
        <v>108</v>
      </c>
      <c r="L81" s="53">
        <v>144</v>
      </c>
    </row>
    <row r="82" spans="1:12" s="2" customFormat="1" ht="10.5" customHeight="1" x14ac:dyDescent="0.2">
      <c r="A82" s="119"/>
      <c r="B82" s="120"/>
      <c r="C82" s="120"/>
      <c r="D82" s="120"/>
      <c r="E82" s="121"/>
      <c r="F82" s="108"/>
      <c r="G82" s="112" t="s">
        <v>89</v>
      </c>
      <c r="H82" s="113"/>
      <c r="I82" s="59">
        <v>0</v>
      </c>
      <c r="J82" s="59">
        <v>4</v>
      </c>
      <c r="K82" s="59">
        <v>1</v>
      </c>
      <c r="L82" s="59">
        <v>5</v>
      </c>
    </row>
    <row r="83" spans="1:12" s="2" customFormat="1" ht="10.5" customHeight="1" x14ac:dyDescent="0.2">
      <c r="A83" s="119"/>
      <c r="B83" s="120"/>
      <c r="C83" s="120"/>
      <c r="D83" s="120"/>
      <c r="E83" s="121"/>
      <c r="F83" s="108"/>
      <c r="G83" s="112" t="s">
        <v>90</v>
      </c>
      <c r="H83" s="113"/>
      <c r="I83" s="58">
        <v>1</v>
      </c>
      <c r="J83" s="58">
        <v>6</v>
      </c>
      <c r="K83" s="58">
        <v>5</v>
      </c>
      <c r="L83" s="58">
        <v>10</v>
      </c>
    </row>
    <row r="84" spans="1:12" s="2" customFormat="1" ht="9.75" customHeight="1" x14ac:dyDescent="0.2">
      <c r="A84" s="116"/>
      <c r="B84" s="117"/>
      <c r="C84" s="117"/>
      <c r="D84" s="117"/>
      <c r="E84" s="118"/>
      <c r="F84" s="108"/>
      <c r="G84" s="114" t="s">
        <v>144</v>
      </c>
      <c r="H84" s="115"/>
      <c r="I84" s="58">
        <v>1</v>
      </c>
      <c r="J84" s="58">
        <v>1</v>
      </c>
      <c r="K84" s="58">
        <v>1</v>
      </c>
      <c r="L84" s="58">
        <v>1</v>
      </c>
    </row>
  </sheetData>
  <mergeCells count="56">
    <mergeCell ref="I1:L1"/>
    <mergeCell ref="I2:L2"/>
    <mergeCell ref="I4:L4"/>
    <mergeCell ref="A7:B7"/>
    <mergeCell ref="C7:I7"/>
    <mergeCell ref="C8:F8"/>
    <mergeCell ref="C9:J9"/>
    <mergeCell ref="B3:H3"/>
    <mergeCell ref="C10:F10"/>
    <mergeCell ref="C12:H12"/>
    <mergeCell ref="C15:J15"/>
    <mergeCell ref="A16:A17"/>
    <mergeCell ref="B16:B17"/>
    <mergeCell ref="C16:C17"/>
    <mergeCell ref="D16:E16"/>
    <mergeCell ref="F16:G17"/>
    <mergeCell ref="I16:I17"/>
    <mergeCell ref="H16:H17"/>
    <mergeCell ref="K16:L16"/>
    <mergeCell ref="K17:L17"/>
    <mergeCell ref="F18:G18"/>
    <mergeCell ref="F19:G19"/>
    <mergeCell ref="F20:G20"/>
    <mergeCell ref="J16:J17"/>
    <mergeCell ref="I23:L23"/>
    <mergeCell ref="D24:D28"/>
    <mergeCell ref="E24:E28"/>
    <mergeCell ref="F24:H24"/>
    <mergeCell ref="I24:J24"/>
    <mergeCell ref="K24:L24"/>
    <mergeCell ref="F25:F28"/>
    <mergeCell ref="G25:G28"/>
    <mergeCell ref="H26:H28"/>
    <mergeCell ref="L25:L26"/>
    <mergeCell ref="I25:I26"/>
    <mergeCell ref="J25:J26"/>
    <mergeCell ref="K25:K26"/>
    <mergeCell ref="F21:G21"/>
    <mergeCell ref="A23:A28"/>
    <mergeCell ref="B23:B28"/>
    <mergeCell ref="C23:C28"/>
    <mergeCell ref="D23:H23"/>
    <mergeCell ref="A43:B43"/>
    <mergeCell ref="F79:F84"/>
    <mergeCell ref="A80:E80"/>
    <mergeCell ref="A81:E81"/>
    <mergeCell ref="G79:H79"/>
    <mergeCell ref="G80:H80"/>
    <mergeCell ref="G82:H82"/>
    <mergeCell ref="G83:H83"/>
    <mergeCell ref="G84:H84"/>
    <mergeCell ref="A84:E84"/>
    <mergeCell ref="A82:E82"/>
    <mergeCell ref="A83:E83"/>
    <mergeCell ref="A79:E79"/>
    <mergeCell ref="G81:H81"/>
  </mergeCells>
  <pageMargins left="0.27559055118110237" right="0.19685039370078741" top="0.19685039370078741" bottom="7.874015748031496E-2" header="0" footer="0"/>
  <pageSetup paperSize="8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кл ОИСиР 2023 </vt:lpstr>
      <vt:lpstr>'9 кл ОИСиР 2023 '!Область_печати</vt:lpstr>
    </vt:vector>
  </TitlesOfParts>
  <Company>КПГТ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Пользователь Windows</cp:lastModifiedBy>
  <cp:lastPrinted>2023-03-09T08:25:04Z</cp:lastPrinted>
  <dcterms:created xsi:type="dcterms:W3CDTF">2021-05-18T04:56:33Z</dcterms:created>
  <dcterms:modified xsi:type="dcterms:W3CDTF">2023-06-06T03:31:27Z</dcterms:modified>
</cp:coreProperties>
</file>